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hildfundalliance-my.sharepoint.com/personal/admin_childfundalliance_org/Documents/Documents/"/>
    </mc:Choice>
  </mc:AlternateContent>
  <bookViews>
    <workbookView xWindow="-120" yWindow="-120" windowWidth="29040" windowHeight="15996"/>
  </bookViews>
  <sheets>
    <sheet name="Balance Sheet" sheetId="24" r:id="rId1"/>
    <sheet name="Income Statement" sheetId="11" r:id="rId2"/>
    <sheet name="Donor Restricted" sheetId="21" r:id="rId3"/>
    <sheet name="OAK02" sheetId="22" state="hidden" r:id="rId4"/>
    <sheet name="Notes" sheetId="23" state="hidden" r:id="rId5"/>
  </sheets>
  <externalReferences>
    <externalReference r:id="rId6"/>
  </externalReferences>
  <definedNames>
    <definedName name="_xlnm._FilterDatabase" localSheetId="1" hidden="1">'Income Statement'!$A$21:$O$51</definedName>
    <definedName name="_xlnm._FilterDatabase" localSheetId="3" hidden="1">'OAK02'!$A$8:$T$8</definedName>
    <definedName name="BegBalSheet">'[1]BS CHART OF ACCOUNTS'!$A$1:$B$26</definedName>
    <definedName name="_xlnm.Print_Area" localSheetId="0">'Balance Sheet'!$A$2:$E$36</definedName>
    <definedName name="_xlnm.Print_Area" localSheetId="1">'Income Statement'!$A$2:$K$87</definedName>
    <definedName name="_xlnm.Print_Titles" localSheetId="0">'Balance Sheet'!$2:$5</definedName>
    <definedName name="_xlnm.Print_Titles" localSheetId="1">'Income Statement'!$2:$4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24" l="1"/>
  <c r="E47" i="11" l="1"/>
  <c r="D50" i="11" l="1"/>
  <c r="D31" i="11"/>
  <c r="D8" i="21" l="1"/>
  <c r="K48" i="11"/>
  <c r="K45" i="11"/>
  <c r="E32" i="11"/>
  <c r="J18" i="11" l="1"/>
  <c r="E10" i="11" l="1"/>
  <c r="J48" i="11" l="1"/>
  <c r="F39" i="11" l="1"/>
  <c r="J39" i="11"/>
  <c r="D5" i="11" l="1"/>
  <c r="E29" i="24"/>
  <c r="F35" i="11" l="1"/>
  <c r="F36" i="11"/>
  <c r="F37" i="11"/>
  <c r="F38" i="11"/>
  <c r="F40" i="11"/>
  <c r="F33" i="11"/>
  <c r="F50" i="11"/>
  <c r="F49" i="11"/>
  <c r="F48" i="11"/>
  <c r="F47" i="11"/>
  <c r="F46" i="11"/>
  <c r="F45" i="11"/>
  <c r="F44" i="11"/>
  <c r="F43" i="11"/>
  <c r="F42" i="11"/>
  <c r="F41" i="11"/>
  <c r="F34" i="11"/>
  <c r="I28" i="11" l="1"/>
  <c r="J28" i="11"/>
  <c r="F28" i="11"/>
  <c r="E18" i="11" l="1"/>
  <c r="E17" i="11"/>
  <c r="E16" i="11"/>
  <c r="E15" i="11"/>
  <c r="E14" i="11"/>
  <c r="E13" i="11"/>
  <c r="E12" i="11"/>
  <c r="E11" i="11"/>
  <c r="C5" i="22" l="1"/>
  <c r="E23" i="11" l="1"/>
  <c r="J24" i="11" l="1"/>
  <c r="I36" i="11" l="1"/>
  <c r="I26" i="11"/>
  <c r="I29" i="11"/>
  <c r="I37" i="11"/>
  <c r="I22" i="11"/>
  <c r="J37" i="11"/>
  <c r="J26" i="11"/>
  <c r="J22" i="11"/>
  <c r="I50" i="11"/>
  <c r="I49" i="11"/>
  <c r="I48" i="11"/>
  <c r="I47" i="11"/>
  <c r="I46" i="11"/>
  <c r="I45" i="11"/>
  <c r="I44" i="11"/>
  <c r="I43" i="11"/>
  <c r="I42" i="11"/>
  <c r="I41" i="11"/>
  <c r="I40" i="11"/>
  <c r="I38" i="11"/>
  <c r="I35" i="11"/>
  <c r="I34" i="11"/>
  <c r="I33" i="11"/>
  <c r="I31" i="11"/>
  <c r="I30" i="11"/>
  <c r="I27" i="11"/>
  <c r="I25" i="11"/>
  <c r="I24" i="11"/>
  <c r="H19" i="11"/>
  <c r="I19" i="11"/>
  <c r="J50" i="11"/>
  <c r="J49" i="11"/>
  <c r="J47" i="11"/>
  <c r="J46" i="11"/>
  <c r="J45" i="11"/>
  <c r="J44" i="11"/>
  <c r="J43" i="11"/>
  <c r="J42" i="11"/>
  <c r="J41" i="11"/>
  <c r="J40" i="11"/>
  <c r="J38" i="11"/>
  <c r="J36" i="11"/>
  <c r="J35" i="11"/>
  <c r="J34" i="11"/>
  <c r="J33" i="11"/>
  <c r="J30" i="11"/>
  <c r="J29" i="11"/>
  <c r="J27" i="11"/>
  <c r="J25" i="11"/>
  <c r="J11" i="11"/>
  <c r="J12" i="11"/>
  <c r="J13" i="11"/>
  <c r="J14" i="11"/>
  <c r="J15" i="11"/>
  <c r="J16" i="11"/>
  <c r="J17" i="11"/>
  <c r="J10" i="11"/>
  <c r="J19" i="11" l="1"/>
  <c r="I32" i="11"/>
  <c r="J32" i="11"/>
  <c r="I23" i="11"/>
  <c r="H23" i="11"/>
  <c r="H51" i="11" s="1"/>
  <c r="H55" i="11" s="1"/>
  <c r="G23" i="11"/>
  <c r="I51" i="11" l="1"/>
  <c r="I55" i="11" s="1"/>
  <c r="G51" i="11"/>
  <c r="G19" i="11" l="1"/>
  <c r="G55" i="11" s="1"/>
  <c r="A4" i="11" l="1"/>
  <c r="J31" i="11" l="1"/>
  <c r="J23" i="11" s="1"/>
  <c r="J51" i="11" s="1"/>
  <c r="J55" i="11" s="1"/>
  <c r="D32" i="11" l="1"/>
  <c r="E20" i="24" l="1"/>
  <c r="K32" i="11" l="1"/>
  <c r="K19" i="11"/>
  <c r="K23" i="11" l="1"/>
  <c r="K51" i="11" s="1"/>
  <c r="K55" i="11" s="1"/>
  <c r="D63" i="11" l="1"/>
  <c r="E5" i="11"/>
  <c r="G5" i="11" s="1"/>
  <c r="H5" i="11" s="1"/>
  <c r="J5" i="11" s="1"/>
  <c r="F27" i="11" l="1"/>
  <c r="F30" i="11" l="1"/>
  <c r="D23" i="11"/>
  <c r="D51" i="11" s="1"/>
  <c r="J6" i="22"/>
  <c r="G54" i="11" l="1"/>
  <c r="D13" i="21" l="1"/>
  <c r="D5" i="21"/>
  <c r="F31" i="11" l="1"/>
  <c r="F29" i="11"/>
  <c r="F26" i="11"/>
  <c r="F25" i="11"/>
  <c r="F24" i="11" l="1"/>
  <c r="F23" i="11" s="1"/>
  <c r="F32" i="11" l="1"/>
  <c r="E51" i="11" l="1"/>
  <c r="J54" i="11" l="1"/>
  <c r="F11" i="11"/>
  <c r="F12" i="11"/>
  <c r="F13" i="11"/>
  <c r="F14" i="11"/>
  <c r="F16" i="11"/>
  <c r="F17" i="11"/>
  <c r="F15" i="11"/>
  <c r="D14" i="21" l="1"/>
  <c r="D11" i="21"/>
  <c r="D66" i="11" s="1"/>
  <c r="D18" i="21" l="1"/>
  <c r="F22" i="11"/>
  <c r="D70" i="11" l="1"/>
  <c r="E34" i="24" s="1"/>
  <c r="D20" i="21" l="1"/>
  <c r="F51" i="11"/>
  <c r="D19" i="11" l="1"/>
  <c r="D55" i="11" s="1"/>
  <c r="F10" i="11"/>
  <c r="D65" i="11" l="1"/>
  <c r="D69" i="11" s="1"/>
  <c r="D53" i="11"/>
  <c r="J53" i="11" s="1"/>
  <c r="F18" i="11"/>
  <c r="E33" i="24" l="1"/>
  <c r="D67" i="11"/>
  <c r="D76" i="11" s="1"/>
  <c r="D71" i="11"/>
  <c r="E35" i="24" l="1"/>
  <c r="C60" i="11"/>
  <c r="E36" i="24" l="1"/>
  <c r="F19" i="11"/>
  <c r="F55" i="11" s="1"/>
  <c r="E19" i="11"/>
  <c r="E55" i="11" s="1"/>
</calcChain>
</file>

<file path=xl/sharedStrings.xml><?xml version="1.0" encoding="utf-8"?>
<sst xmlns="http://schemas.openxmlformats.org/spreadsheetml/2006/main" count="223" uniqueCount="151">
  <si>
    <t>Statement of Activities</t>
  </si>
  <si>
    <t>Dollar</t>
  </si>
  <si>
    <t>Actuals</t>
  </si>
  <si>
    <t>Budget</t>
  </si>
  <si>
    <t>Variance</t>
  </si>
  <si>
    <t>Postage/courier</t>
  </si>
  <si>
    <t>Supplies</t>
  </si>
  <si>
    <t>Total expenses</t>
  </si>
  <si>
    <t>Change in net assets</t>
  </si>
  <si>
    <t>Change in Net Assets</t>
  </si>
  <si>
    <t>Cash</t>
  </si>
  <si>
    <t>Prepaid Expenses</t>
  </si>
  <si>
    <t>Accrued liabilities</t>
  </si>
  <si>
    <t>ChildFund Alliance</t>
  </si>
  <si>
    <t>Equipment/Rental/Maintenance</t>
  </si>
  <si>
    <t>Membership/Affiliation</t>
  </si>
  <si>
    <t>Depreciation Expense</t>
  </si>
  <si>
    <t>Special Deposits</t>
  </si>
  <si>
    <t>ChildFund International Services</t>
  </si>
  <si>
    <t xml:space="preserve">  Total change in Net Assets</t>
  </si>
  <si>
    <t>License &amp; Subscriptions</t>
  </si>
  <si>
    <t>Contract Services/Consultants</t>
  </si>
  <si>
    <t>Salary/Benefits</t>
  </si>
  <si>
    <t>Check:</t>
  </si>
  <si>
    <t>Travel Advances</t>
  </si>
  <si>
    <t>Rent Liability</t>
  </si>
  <si>
    <t>-SVBD</t>
  </si>
  <si>
    <t xml:space="preserve">-NY Office Relocation </t>
  </si>
  <si>
    <t>CHILD FUND ALLIANCE</t>
  </si>
  <si>
    <t>TEMPORARILY RESTRICTED</t>
  </si>
  <si>
    <t xml:space="preserve">Report Date as of: </t>
  </si>
  <si>
    <t>Sub Ledger</t>
  </si>
  <si>
    <t>Cost Centre</t>
  </si>
  <si>
    <t>Account</t>
  </si>
  <si>
    <t>Activity</t>
  </si>
  <si>
    <t>Job</t>
  </si>
  <si>
    <t>Year</t>
  </si>
  <si>
    <t>Period</t>
  </si>
  <si>
    <t>Transaction Type</t>
  </si>
  <si>
    <t>Date</t>
  </si>
  <si>
    <t>Description</t>
  </si>
  <si>
    <t/>
  </si>
  <si>
    <t>Total</t>
  </si>
  <si>
    <t>Order Number</t>
  </si>
  <si>
    <t>Period Id</t>
  </si>
  <si>
    <t>Unit</t>
  </si>
  <si>
    <t>User</t>
  </si>
  <si>
    <t>Travel</t>
  </si>
  <si>
    <t xml:space="preserve">Conferences/meetings </t>
  </si>
  <si>
    <t>A)</t>
  </si>
  <si>
    <t>B)</t>
  </si>
  <si>
    <t>C)</t>
  </si>
  <si>
    <t>Ref</t>
  </si>
  <si>
    <t>Foreign Currency</t>
  </si>
  <si>
    <t>Base Currency</t>
  </si>
  <si>
    <t>Sub Type Id</t>
  </si>
  <si>
    <t>Batch Ref</t>
  </si>
  <si>
    <t>Contra</t>
  </si>
  <si>
    <t>PR Ded - Def Annuity</t>
  </si>
  <si>
    <t>1-</t>
  </si>
  <si>
    <t>Check</t>
  </si>
  <si>
    <t>Grant Payable</t>
  </si>
  <si>
    <t>Website</t>
  </si>
  <si>
    <t>Technical Support</t>
  </si>
  <si>
    <t>Strategic Planning</t>
  </si>
  <si>
    <t>Legal Fees</t>
  </si>
  <si>
    <t>Insurance (D&amp;O/Disablility/WC)</t>
  </si>
  <si>
    <t>Professional Services/Technical Support</t>
  </si>
  <si>
    <t>IT Services</t>
  </si>
  <si>
    <t>Payroll Services</t>
  </si>
  <si>
    <t>Publication/Resources</t>
  </si>
  <si>
    <t>Contact Services - Other</t>
  </si>
  <si>
    <t>Auditing/Tax</t>
  </si>
  <si>
    <t>Professional Serv - Other</t>
  </si>
  <si>
    <t>OAK Foundation</t>
  </si>
  <si>
    <t>OAK Foundation (OAK02)</t>
  </si>
  <si>
    <t>rsnell</t>
  </si>
  <si>
    <t>USD</t>
  </si>
  <si>
    <t>Bank Service Fees/Foreign Curr Exchg</t>
  </si>
  <si>
    <t>Year
 to date</t>
  </si>
  <si>
    <t>YTD Actual</t>
  </si>
  <si>
    <t>ASSETS</t>
  </si>
  <si>
    <t>Receivables</t>
  </si>
  <si>
    <t>Membership Dues</t>
  </si>
  <si>
    <t>Other</t>
  </si>
  <si>
    <t>Investments (BCSC)</t>
  </si>
  <si>
    <t>Fixed Assets</t>
  </si>
  <si>
    <t>TOTAL ASSETS</t>
  </si>
  <si>
    <t xml:space="preserve">LIABILITIES </t>
  </si>
  <si>
    <t>EURO w/Tax</t>
  </si>
  <si>
    <t>Difference (should be zero)</t>
  </si>
  <si>
    <t>Net Assets - Without Donor Restrictions</t>
  </si>
  <si>
    <t>Net Assets - With Donor Restrictions</t>
  </si>
  <si>
    <t>REVENUE</t>
  </si>
  <si>
    <t>EXPENSES</t>
  </si>
  <si>
    <t>Contributions</t>
  </si>
  <si>
    <t>Gifts in Kind</t>
  </si>
  <si>
    <t>Restricted Contributions</t>
  </si>
  <si>
    <t>Grant Revenue</t>
  </si>
  <si>
    <t>TOTAL REVENUES</t>
  </si>
  <si>
    <t>TOTAL LIABILITIES</t>
  </si>
  <si>
    <t>TOTAL LIABILITIES &amp; NET ASSETS</t>
  </si>
  <si>
    <r>
      <t xml:space="preserve">  Change in </t>
    </r>
    <r>
      <rPr>
        <b/>
        <sz val="11"/>
        <rFont val="Cambria"/>
        <family val="1"/>
        <scheme val="major"/>
      </rPr>
      <t xml:space="preserve">With </t>
    </r>
    <r>
      <rPr>
        <sz val="11"/>
        <rFont val="Cambria"/>
        <family val="1"/>
        <scheme val="major"/>
      </rPr>
      <t>DR Net Assets</t>
    </r>
  </si>
  <si>
    <r>
      <t xml:space="preserve">Current </t>
    </r>
    <r>
      <rPr>
        <b/>
        <sz val="11"/>
        <rFont val="Cambria"/>
        <family val="1"/>
        <scheme val="major"/>
      </rPr>
      <t>with DR</t>
    </r>
    <r>
      <rPr>
        <sz val="11"/>
        <rFont val="Cambria"/>
        <family val="1"/>
        <scheme val="major"/>
      </rPr>
      <t xml:space="preserve"> Net Assets</t>
    </r>
  </si>
  <si>
    <r>
      <t xml:space="preserve">Current </t>
    </r>
    <r>
      <rPr>
        <b/>
        <sz val="11"/>
        <rFont val="Cambria"/>
        <family val="1"/>
        <scheme val="major"/>
      </rPr>
      <t>w/o</t>
    </r>
    <r>
      <rPr>
        <sz val="11"/>
        <rFont val="Cambria"/>
        <family val="1"/>
        <scheme val="major"/>
      </rPr>
      <t xml:space="preserve"> </t>
    </r>
    <r>
      <rPr>
        <b/>
        <sz val="11"/>
        <rFont val="Cambria"/>
        <family val="1"/>
        <scheme val="major"/>
      </rPr>
      <t>DR</t>
    </r>
    <r>
      <rPr>
        <sz val="11"/>
        <rFont val="Cambria"/>
        <family val="1"/>
        <scheme val="major"/>
      </rPr>
      <t xml:space="preserve"> Net Assets</t>
    </r>
  </si>
  <si>
    <r>
      <t xml:space="preserve">  Change in </t>
    </r>
    <r>
      <rPr>
        <b/>
        <sz val="11"/>
        <rFont val="Cambria"/>
        <family val="1"/>
        <scheme val="major"/>
      </rPr>
      <t>w/o</t>
    </r>
    <r>
      <rPr>
        <sz val="11"/>
        <rFont val="Cambria"/>
        <family val="1"/>
        <scheme val="major"/>
      </rPr>
      <t xml:space="preserve"> </t>
    </r>
    <r>
      <rPr>
        <b/>
        <sz val="11"/>
        <rFont val="Cambria"/>
        <family val="1"/>
        <scheme val="major"/>
      </rPr>
      <t>DR</t>
    </r>
    <r>
      <rPr>
        <sz val="11"/>
        <rFont val="Cambria"/>
        <family val="1"/>
        <scheme val="major"/>
      </rPr>
      <t xml:space="preserve"> Net Assets</t>
    </r>
  </si>
  <si>
    <t>Rent - Office</t>
  </si>
  <si>
    <t>Rent - Utilities/Phone</t>
  </si>
  <si>
    <t>OAK Grant</t>
  </si>
  <si>
    <t>YTD Budget</t>
  </si>
  <si>
    <t>YTD Actuals</t>
  </si>
  <si>
    <t>Operating</t>
  </si>
  <si>
    <t>Total Actuals</t>
  </si>
  <si>
    <t>Col D &amp; G</t>
  </si>
  <si>
    <t>Approved</t>
  </si>
  <si>
    <t>FSA Commuter Benefit</t>
  </si>
  <si>
    <t>DR Balance Remaining 6/30/2020</t>
  </si>
  <si>
    <t>DR Net Assets at 06/30/20</t>
  </si>
  <si>
    <t>Donor Restriction contributions FY 21</t>
  </si>
  <si>
    <t>Expenses FY 21</t>
  </si>
  <si>
    <t>OAK Foundation TR Balance Remaining for FY21</t>
  </si>
  <si>
    <t>DR Balance Remaining</t>
  </si>
  <si>
    <t>FY2021</t>
  </si>
  <si>
    <t>Research</t>
  </si>
  <si>
    <t>Miscellaneous Income</t>
  </si>
  <si>
    <t>FY 2021 Total Net Assets</t>
  </si>
  <si>
    <t>Rent - Real Estate Tax</t>
  </si>
  <si>
    <t>Gain/(Loss) Foreign Exchange</t>
  </si>
  <si>
    <t>Miscellaneous</t>
  </si>
  <si>
    <r>
      <t xml:space="preserve">6/30/21 </t>
    </r>
    <r>
      <rPr>
        <b/>
        <sz val="11"/>
        <rFont val="Cambria"/>
        <family val="1"/>
        <scheme val="major"/>
      </rPr>
      <t>w/o DR</t>
    </r>
    <r>
      <rPr>
        <sz val="11"/>
        <rFont val="Cambria"/>
        <family val="1"/>
        <scheme val="major"/>
      </rPr>
      <t xml:space="preserve"> Net Assets</t>
    </r>
  </si>
  <si>
    <r>
      <t xml:space="preserve">6/30/21 </t>
    </r>
    <r>
      <rPr>
        <b/>
        <sz val="11"/>
        <rFont val="Cambria"/>
        <family val="1"/>
        <scheme val="major"/>
      </rPr>
      <t xml:space="preserve">With </t>
    </r>
    <r>
      <rPr>
        <sz val="11"/>
        <rFont val="Cambria"/>
        <family val="1"/>
        <scheme val="major"/>
      </rPr>
      <t>DR Net Assets</t>
    </r>
  </si>
  <si>
    <t>6/30/21 Total Net Assets</t>
  </si>
  <si>
    <t>FY 21 Calculation</t>
  </si>
  <si>
    <t>Statement of Financial Position</t>
  </si>
  <si>
    <t>For the 3rd month ending October 31, 2021</t>
  </si>
  <si>
    <t>Received</t>
  </si>
  <si>
    <t>Alliance Member</t>
  </si>
  <si>
    <t>Australia - ChildFund Australia</t>
  </si>
  <si>
    <t>Canada - Children Believe</t>
  </si>
  <si>
    <t>France - Un Efant Par La Main</t>
  </si>
  <si>
    <t>Germany - Deutschland</t>
  </si>
  <si>
    <t>Japan - ChildFund Japan</t>
  </si>
  <si>
    <t>Korea - ChildFund Korea</t>
  </si>
  <si>
    <t>New Zealand - ChildFund NZ</t>
  </si>
  <si>
    <t>Sweden - Barnfonden</t>
  </si>
  <si>
    <t>United States - ChildFund Int'l USA</t>
  </si>
  <si>
    <t>Fondazione WeWorld-GVC</t>
  </si>
  <si>
    <t>Balance</t>
  </si>
  <si>
    <t>Received 1/2 of dues on 11/4/2021.</t>
  </si>
  <si>
    <t>Received 1/2 of dues on 11/1/2021.</t>
  </si>
  <si>
    <t>Invoiced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</si>
</sst>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&quot;$&quot;* #,##0_);_(&quot;$&quot;* \(#,##0\);_(&quot;$&quot;* &quot;-&quot;??_);_(@_)"/>
    <numFmt numFmtId="167" formatCode="[Black]&quot;$&quot;* #,###_);[Black]&quot;$&quot;* \(#,###\);[Black]&quot;$&quot;* &quot;-&quot;_)"/>
    <numFmt numFmtId="168" formatCode="mmmm\ d\,\ yyyy"/>
    <numFmt numFmtId="169" formatCode="#,##0_ ;[Red]\-#,##0\ "/>
    <numFmt numFmtId="170" formatCode="#,##0_ ;[Red]\(#,##0\)"/>
    <numFmt numFmtId="171" formatCode="0.00_);\(0.00\)"/>
    <numFmt numFmtId="172" formatCode="mm/dd/yyyy;@"/>
    <numFmt numFmtId="173" formatCode="_(* #,##0.00_);_(* \(#,##0.00\);_(* &quot;-&quot;_);_(@_)"/>
    <numFmt numFmtId="174" formatCode="_(&quot;$&quot;* #,##0.0_);_(&quot;$&quot;* \(#,##0.0\);_(&quot;$&quot;* &quot;-&quot;??_);_(@_)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1"/>
      <color indexed="10"/>
      <name val="Cambria"/>
      <family val="1"/>
      <scheme val="major"/>
    </font>
    <font>
      <b/>
      <u val="doubleAccounting"/>
      <sz val="11"/>
      <name val="Cambria"/>
      <family val="1"/>
      <scheme val="major"/>
    </font>
    <font>
      <b/>
      <sz val="11"/>
      <color theme="0" tint="-0.14999847407452621"/>
      <name val="Cambria"/>
      <family val="1"/>
      <scheme val="major"/>
    </font>
    <font>
      <b/>
      <sz val="11"/>
      <color indexed="10"/>
      <name val="Cambria"/>
      <family val="1"/>
      <scheme val="major"/>
    </font>
    <font>
      <u val="singleAccounting"/>
      <sz val="11"/>
      <name val="Cambria"/>
      <family val="1"/>
      <scheme val="major"/>
    </font>
    <font>
      <sz val="9"/>
      <name val="Cambria"/>
      <family val="1"/>
      <scheme val="major"/>
    </font>
    <font>
      <sz val="10"/>
      <color rgb="FF0000FF"/>
      <name val="Arial"/>
      <family val="2"/>
    </font>
    <font>
      <sz val="11"/>
      <color rgb="FF0000FF"/>
      <name val="Cambria"/>
      <family val="1"/>
      <scheme val="major"/>
    </font>
    <font>
      <u/>
      <sz val="11"/>
      <name val="Cambria"/>
      <family val="1"/>
      <scheme val="major"/>
    </font>
    <font>
      <sz val="10"/>
      <color theme="1"/>
      <name val="Cambria"/>
      <family val="1"/>
      <scheme val="major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00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6" borderId="0" applyNumberFormat="0" applyBorder="0" applyAlignment="0" applyProtection="0"/>
    <xf numFmtId="0" fontId="28" fillId="27" borderId="10" applyNumberFormat="0" applyAlignment="0" applyProtection="0"/>
    <xf numFmtId="0" fontId="29" fillId="28" borderId="11" applyNumberFormat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29" borderId="0" applyNumberFormat="0" applyBorder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35" fillId="30" borderId="10" applyNumberFormat="0" applyAlignment="0" applyProtection="0"/>
    <xf numFmtId="0" fontId="36" fillId="0" borderId="15" applyNumberFormat="0" applyFill="0" applyAlignment="0" applyProtection="0"/>
    <xf numFmtId="0" fontId="37" fillId="31" borderId="0" applyNumberFormat="0" applyBorder="0" applyAlignment="0" applyProtection="0"/>
    <xf numFmtId="0" fontId="18" fillId="0" borderId="0"/>
    <xf numFmtId="0" fontId="20" fillId="0" borderId="0"/>
    <xf numFmtId="0" fontId="25" fillId="0" borderId="0"/>
    <xf numFmtId="0" fontId="22" fillId="32" borderId="16" applyNumberFormat="0" applyFont="0" applyAlignment="0" applyProtection="0"/>
    <xf numFmtId="0" fontId="38" fillId="27" borderId="17" applyNumberFormat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43" fontId="16" fillId="0" borderId="0" applyFont="0" applyFill="0" applyBorder="0" applyAlignment="0" applyProtection="0"/>
    <xf numFmtId="0" fontId="16" fillId="32" borderId="16" applyNumberFormat="0" applyFont="0" applyAlignment="0" applyProtection="0"/>
    <xf numFmtId="0" fontId="2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5" fillId="0" borderId="0"/>
    <xf numFmtId="0" fontId="15" fillId="32" borderId="16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32" borderId="16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16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43" fontId="14" fillId="0" borderId="0" applyFont="0" applyFill="0" applyBorder="0" applyAlignment="0" applyProtection="0"/>
    <xf numFmtId="0" fontId="14" fillId="32" borderId="16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16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43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43" fontId="13" fillId="0" borderId="0" applyFont="0" applyFill="0" applyBorder="0" applyAlignment="0" applyProtection="0"/>
    <xf numFmtId="0" fontId="13" fillId="32" borderId="16" applyNumberFormat="0" applyFont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43" fontId="13" fillId="0" borderId="0" applyFont="0" applyFill="0" applyBorder="0" applyAlignment="0" applyProtection="0"/>
    <xf numFmtId="0" fontId="13" fillId="32" borderId="16" applyNumberFormat="0" applyFont="0" applyAlignment="0" applyProtection="0"/>
    <xf numFmtId="0" fontId="44" fillId="0" borderId="0"/>
    <xf numFmtId="0" fontId="12" fillId="32" borderId="16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45" fillId="0" borderId="0"/>
    <xf numFmtId="43" fontId="11" fillId="0" borderId="0" applyFont="0" applyFill="0" applyBorder="0" applyAlignment="0" applyProtection="0"/>
    <xf numFmtId="0" fontId="11" fillId="32" borderId="16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16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43" fontId="11" fillId="0" borderId="0" applyFont="0" applyFill="0" applyBorder="0" applyAlignment="0" applyProtection="0"/>
    <xf numFmtId="0" fontId="11" fillId="32" borderId="16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16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16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16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43" fontId="10" fillId="0" borderId="0" applyFont="0" applyFill="0" applyBorder="0" applyAlignment="0" applyProtection="0"/>
    <xf numFmtId="0" fontId="46" fillId="0" borderId="0"/>
    <xf numFmtId="43" fontId="9" fillId="0" borderId="0" applyFont="0" applyFill="0" applyBorder="0" applyAlignment="0" applyProtection="0"/>
    <xf numFmtId="0" fontId="9" fillId="32" borderId="16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16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43" fontId="9" fillId="0" borderId="0" applyFont="0" applyFill="0" applyBorder="0" applyAlignment="0" applyProtection="0"/>
    <xf numFmtId="0" fontId="9" fillId="32" borderId="16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16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16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16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43" fontId="8" fillId="0" borderId="0" applyFont="0" applyFill="0" applyBorder="0" applyAlignment="0" applyProtection="0"/>
    <xf numFmtId="0" fontId="47" fillId="0" borderId="0"/>
    <xf numFmtId="43" fontId="7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2" borderId="16" applyNumberFormat="0" applyFont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32" borderId="16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43" fontId="7" fillId="0" borderId="0" applyFont="0" applyFill="0" applyBorder="0" applyAlignment="0" applyProtection="0"/>
    <xf numFmtId="0" fontId="7" fillId="32" borderId="16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16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16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16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20" fillId="0" borderId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43" fontId="7" fillId="0" borderId="0" applyFont="0" applyFill="0" applyBorder="0" applyAlignment="0" applyProtection="0"/>
    <xf numFmtId="0" fontId="20" fillId="0" borderId="0"/>
    <xf numFmtId="0" fontId="20" fillId="0" borderId="0"/>
    <xf numFmtId="43" fontId="6" fillId="0" borderId="0" applyFont="0" applyFill="0" applyBorder="0" applyAlignment="0" applyProtection="0"/>
    <xf numFmtId="0" fontId="6" fillId="32" borderId="16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16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43" fontId="6" fillId="0" borderId="0" applyFont="0" applyFill="0" applyBorder="0" applyAlignment="0" applyProtection="0"/>
    <xf numFmtId="0" fontId="6" fillId="32" borderId="16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16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16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16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32" borderId="16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16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43" fontId="5" fillId="0" borderId="0" applyFont="0" applyFill="0" applyBorder="0" applyAlignment="0" applyProtection="0"/>
    <xf numFmtId="0" fontId="5" fillId="32" borderId="16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16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16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16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2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43" fontId="3" fillId="0" borderId="0" applyFont="0" applyFill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2" borderId="16" applyNumberFormat="0" applyFont="0" applyAlignment="0" applyProtection="0"/>
    <xf numFmtId="43" fontId="3" fillId="0" borderId="0" applyFont="0" applyFill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43" fontId="3" fillId="0" borderId="0" applyFont="0" applyFill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2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43" fontId="3" fillId="0" borderId="0" applyFont="0" applyFill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43" fontId="3" fillId="0" borderId="0" applyFont="0" applyFill="0" applyBorder="0" applyAlignment="0" applyProtection="0"/>
    <xf numFmtId="0" fontId="3" fillId="32" borderId="16" applyNumberFormat="0" applyFont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0" fillId="0" borderId="0"/>
    <xf numFmtId="43" fontId="3" fillId="0" borderId="0" applyFont="0" applyFill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43" fontId="3" fillId="0" borderId="0" applyFont="0" applyFill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43" fontId="3" fillId="0" borderId="0" applyFont="0" applyFill="0" applyBorder="0" applyAlignment="0" applyProtection="0"/>
    <xf numFmtId="0" fontId="20" fillId="0" borderId="0"/>
    <xf numFmtId="43" fontId="3" fillId="0" borderId="0" applyFont="0" applyFill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43" fontId="3" fillId="0" borderId="0" applyFont="0" applyFill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43" fontId="3" fillId="0" borderId="0" applyFont="0" applyFill="0" applyBorder="0" applyAlignment="0" applyProtection="0"/>
    <xf numFmtId="0" fontId="20" fillId="0" borderId="0"/>
    <xf numFmtId="43" fontId="3" fillId="0" borderId="0" applyFont="0" applyFill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43" fontId="3" fillId="0" borderId="0" applyFont="0" applyFill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43" fontId="3" fillId="0" borderId="0" applyFont="0" applyFill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43" fontId="3" fillId="0" borderId="0" applyFont="0" applyFill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1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</cellStyleXfs>
  <cellXfs count="357">
    <xf numFmtId="0" fontId="0" fillId="0" borderId="0" xfId="0"/>
    <xf numFmtId="43" fontId="17" fillId="0" borderId="0" xfId="503"/>
    <xf numFmtId="165" fontId="17" fillId="0" borderId="0" xfId="503" applyNumberFormat="1"/>
    <xf numFmtId="0" fontId="20" fillId="0" borderId="0" xfId="74"/>
    <xf numFmtId="165" fontId="23" fillId="33" borderId="6" xfId="503" applyNumberFormat="1" applyFont="1" applyFill="1" applyBorder="1"/>
    <xf numFmtId="43" fontId="23" fillId="0" borderId="0" xfId="503" applyFont="1"/>
    <xf numFmtId="165" fontId="23" fillId="0" borderId="0" xfId="503" applyNumberFormat="1" applyFont="1"/>
    <xf numFmtId="0" fontId="17" fillId="0" borderId="0" xfId="106"/>
    <xf numFmtId="43" fontId="17" fillId="33" borderId="20" xfId="503" applyFill="1" applyBorder="1"/>
    <xf numFmtId="165" fontId="17" fillId="33" borderId="20" xfId="503" applyNumberFormat="1" applyFill="1" applyBorder="1"/>
    <xf numFmtId="0" fontId="24" fillId="0" borderId="0" xfId="106" applyFont="1"/>
    <xf numFmtId="171" fontId="17" fillId="0" borderId="0" xfId="106" applyNumberFormat="1"/>
    <xf numFmtId="0" fontId="23" fillId="33" borderId="6" xfId="106" applyFont="1" applyFill="1" applyBorder="1"/>
    <xf numFmtId="165" fontId="17" fillId="0" borderId="0" xfId="106" applyNumberFormat="1"/>
    <xf numFmtId="0" fontId="20" fillId="0" borderId="0" xfId="106" applyFont="1"/>
    <xf numFmtId="171" fontId="17" fillId="0" borderId="0" xfId="106" quotePrefix="1" applyNumberFormat="1"/>
    <xf numFmtId="171" fontId="23" fillId="0" borderId="0" xfId="106" applyNumberFormat="1" applyFont="1"/>
    <xf numFmtId="0" fontId="17" fillId="0" borderId="0" xfId="106" quotePrefix="1"/>
    <xf numFmtId="38" fontId="17" fillId="0" borderId="0" xfId="106" applyNumberFormat="1"/>
    <xf numFmtId="0" fontId="17" fillId="0" borderId="0" xfId="106" applyAlignment="1">
      <alignment horizontal="right"/>
    </xf>
    <xf numFmtId="165" fontId="0" fillId="0" borderId="0" xfId="503" applyNumberFormat="1" applyFont="1"/>
    <xf numFmtId="165" fontId="17" fillId="36" borderId="0" xfId="1298" applyNumberFormat="1" applyFont="1" applyFill="1" applyProtection="1">
      <protection locked="0"/>
    </xf>
    <xf numFmtId="0" fontId="20" fillId="0" borderId="0" xfId="1299" applyAlignment="1">
      <alignment horizontal="right"/>
    </xf>
    <xf numFmtId="0" fontId="20" fillId="0" borderId="0" xfId="1299" applyAlignment="1">
      <alignment horizontal="left"/>
    </xf>
    <xf numFmtId="43" fontId="17" fillId="0" borderId="0" xfId="106" applyNumberFormat="1"/>
    <xf numFmtId="0" fontId="52" fillId="0" borderId="0" xfId="0" applyFont="1"/>
    <xf numFmtId="43" fontId="52" fillId="0" borderId="0" xfId="28" applyFont="1"/>
    <xf numFmtId="172" fontId="52" fillId="0" borderId="0" xfId="0" applyNumberFormat="1" applyFont="1"/>
    <xf numFmtId="0" fontId="52" fillId="36" borderId="0" xfId="0" applyFont="1" applyFill="1"/>
    <xf numFmtId="0" fontId="50" fillId="37" borderId="0" xfId="0" applyFont="1" applyFill="1" applyBorder="1" applyAlignment="1">
      <alignment vertical="top"/>
    </xf>
    <xf numFmtId="0" fontId="50" fillId="37" borderId="0" xfId="0" applyFont="1" applyFill="1" applyBorder="1" applyAlignment="1">
      <alignment horizontal="left" vertical="top"/>
    </xf>
    <xf numFmtId="0" fontId="50" fillId="0" borderId="0" xfId="0" applyFont="1" applyBorder="1" applyAlignment="1">
      <alignment vertical="top"/>
    </xf>
    <xf numFmtId="0" fontId="50" fillId="0" borderId="0" xfId="0" applyFont="1" applyBorder="1" applyAlignment="1">
      <alignment horizontal="left" vertical="top"/>
    </xf>
    <xf numFmtId="0" fontId="50" fillId="0" borderId="0" xfId="0" applyFont="1" applyBorder="1" applyAlignment="1">
      <alignment horizontal="right" vertical="top"/>
    </xf>
    <xf numFmtId="0" fontId="50" fillId="38" borderId="0" xfId="0" applyFont="1" applyFill="1" applyBorder="1" applyAlignment="1">
      <alignment horizontal="left" vertical="top"/>
    </xf>
    <xf numFmtId="0" fontId="50" fillId="38" borderId="0" xfId="0" applyFont="1" applyFill="1" applyBorder="1" applyAlignment="1">
      <alignment horizontal="right" vertical="top"/>
    </xf>
    <xf numFmtId="0" fontId="50" fillId="0" borderId="19" xfId="0" applyFont="1" applyBorder="1" applyAlignment="1">
      <alignment horizontal="left" vertical="top"/>
    </xf>
    <xf numFmtId="0" fontId="50" fillId="0" borderId="19" xfId="0" applyFont="1" applyFill="1" applyBorder="1" applyAlignment="1">
      <alignment horizontal="left" vertical="top"/>
    </xf>
    <xf numFmtId="0" fontId="50" fillId="0" borderId="26" xfId="0" applyFont="1" applyBorder="1" applyAlignment="1">
      <alignment horizontal="left" vertical="top"/>
    </xf>
    <xf numFmtId="165" fontId="50" fillId="0" borderId="19" xfId="28" applyNumberFormat="1" applyFont="1" applyBorder="1" applyAlignment="1">
      <alignment horizontal="left" vertical="top"/>
    </xf>
    <xf numFmtId="0" fontId="48" fillId="0" borderId="0" xfId="0" applyFont="1" applyBorder="1" applyAlignment="1">
      <alignment vertical="top"/>
    </xf>
    <xf numFmtId="0" fontId="56" fillId="0" borderId="0" xfId="0" applyFont="1" applyBorder="1" applyAlignment="1">
      <alignment horizontal="left" vertical="top"/>
    </xf>
    <xf numFmtId="0" fontId="54" fillId="0" borderId="0" xfId="0" applyFont="1" applyBorder="1" applyAlignment="1">
      <alignment horizontal="left" vertical="top"/>
    </xf>
    <xf numFmtId="0" fontId="53" fillId="0" borderId="0" xfId="0" applyFont="1" applyBorder="1" applyAlignment="1">
      <alignment vertical="top"/>
    </xf>
    <xf numFmtId="0" fontId="50" fillId="34" borderId="0" xfId="0" applyFont="1" applyFill="1" applyBorder="1" applyAlignment="1">
      <alignment vertical="top"/>
    </xf>
    <xf numFmtId="0" fontId="58" fillId="34" borderId="0" xfId="0" applyFont="1" applyFill="1" applyBorder="1" applyAlignment="1">
      <alignment vertical="top"/>
    </xf>
    <xf numFmtId="0" fontId="59" fillId="37" borderId="0" xfId="0" applyFont="1" applyFill="1" applyBorder="1" applyAlignment="1">
      <alignment horizontal="left" vertical="top"/>
    </xf>
    <xf numFmtId="0" fontId="50" fillId="0" borderId="0" xfId="0" applyFont="1" applyBorder="1" applyAlignment="1">
      <alignment horizontal="right" vertical="top" wrapText="1"/>
    </xf>
    <xf numFmtId="0" fontId="50" fillId="0" borderId="0" xfId="0" applyFont="1" applyBorder="1" applyAlignment="1">
      <alignment vertical="top" wrapText="1"/>
    </xf>
    <xf numFmtId="0" fontId="50" fillId="38" borderId="0" xfId="0" applyFont="1" applyFill="1" applyBorder="1" applyAlignment="1">
      <alignment vertical="top" wrapText="1"/>
    </xf>
    <xf numFmtId="166" fontId="48" fillId="0" borderId="0" xfId="34" applyNumberFormat="1" applyFont="1" applyBorder="1" applyAlignment="1">
      <alignment vertical="top"/>
    </xf>
    <xf numFmtId="165" fontId="50" fillId="0" borderId="0" xfId="0" applyNumberFormat="1" applyFont="1" applyBorder="1" applyAlignment="1">
      <alignment horizontal="left" vertical="top"/>
    </xf>
    <xf numFmtId="14" fontId="48" fillId="37" borderId="25" xfId="0" applyNumberFormat="1" applyFont="1" applyFill="1" applyBorder="1" applyAlignment="1">
      <alignment horizontal="center" vertical="top"/>
    </xf>
    <xf numFmtId="0" fontId="48" fillId="37" borderId="29" xfId="0" applyFont="1" applyFill="1" applyBorder="1" applyAlignment="1">
      <alignment horizontal="center" vertical="top"/>
    </xf>
    <xf numFmtId="0" fontId="48" fillId="37" borderId="26" xfId="0" applyFont="1" applyFill="1" applyBorder="1" applyAlignment="1">
      <alignment horizontal="center" vertical="top"/>
    </xf>
    <xf numFmtId="165" fontId="48" fillId="0" borderId="0" xfId="28" applyNumberFormat="1" applyFont="1" applyFill="1" applyBorder="1" applyAlignment="1">
      <alignment horizontal="right" vertical="top"/>
    </xf>
    <xf numFmtId="0" fontId="50" fillId="0" borderId="6" xfId="0" applyFont="1" applyBorder="1" applyAlignment="1">
      <alignment horizontal="left" vertical="top"/>
    </xf>
    <xf numFmtId="0" fontId="50" fillId="0" borderId="0" xfId="0" applyFont="1" applyBorder="1"/>
    <xf numFmtId="0" fontId="50" fillId="0" borderId="0" xfId="0" applyFont="1" applyBorder="1" applyAlignment="1">
      <alignment horizontal="left"/>
    </xf>
    <xf numFmtId="0" fontId="50" fillId="0" borderId="0" xfId="0" applyFont="1" applyFill="1" applyBorder="1" applyAlignment="1">
      <alignment horizontal="left" vertical="top"/>
    </xf>
    <xf numFmtId="165" fontId="50" fillId="0" borderId="0" xfId="28" applyNumberFormat="1" applyFont="1" applyFill="1" applyBorder="1" applyAlignment="1">
      <alignment horizontal="right" vertical="top"/>
    </xf>
    <xf numFmtId="41" fontId="50" fillId="0" borderId="0" xfId="28" applyNumberFormat="1" applyFont="1" applyBorder="1" applyAlignment="1">
      <alignment horizontal="right" vertical="top"/>
    </xf>
    <xf numFmtId="37" fontId="50" fillId="0" borderId="0" xfId="0" applyNumberFormat="1" applyFont="1" applyBorder="1" applyAlignment="1">
      <alignment horizontal="right" vertical="top"/>
    </xf>
    <xf numFmtId="0" fontId="50" fillId="0" borderId="8" xfId="0" applyFont="1" applyBorder="1" applyAlignment="1">
      <alignment horizontal="left" vertical="top"/>
    </xf>
    <xf numFmtId="0" fontId="50" fillId="0" borderId="0" xfId="0" applyFont="1" applyAlignment="1">
      <alignment horizontal="left" vertical="top"/>
    </xf>
    <xf numFmtId="41" fontId="50" fillId="0" borderId="0" xfId="0" applyNumberFormat="1" applyFont="1" applyAlignment="1">
      <alignment horizontal="left" vertical="top"/>
    </xf>
    <xf numFmtId="41" fontId="48" fillId="0" borderId="0" xfId="0" applyNumberFormat="1" applyFont="1" applyAlignment="1">
      <alignment horizontal="left" vertical="top"/>
    </xf>
    <xf numFmtId="44" fontId="50" fillId="0" borderId="0" xfId="0" applyNumberFormat="1" applyFont="1" applyAlignment="1">
      <alignment horizontal="left" vertical="top"/>
    </xf>
    <xf numFmtId="0" fontId="48" fillId="0" borderId="0" xfId="0" applyFont="1" applyAlignment="1">
      <alignment horizontal="left" vertical="top"/>
    </xf>
    <xf numFmtId="41" fontId="48" fillId="0" borderId="0" xfId="28" applyNumberFormat="1" applyFont="1" applyAlignment="1">
      <alignment horizontal="right" vertical="top"/>
    </xf>
    <xf numFmtId="0" fontId="48" fillId="0" borderId="1" xfId="0" applyFont="1" applyBorder="1" applyAlignment="1">
      <alignment horizontal="left" vertical="top"/>
    </xf>
    <xf numFmtId="0" fontId="48" fillId="0" borderId="0" xfId="0" applyFont="1" applyFill="1" applyBorder="1" applyAlignment="1">
      <alignment horizontal="left" vertical="top"/>
    </xf>
    <xf numFmtId="0" fontId="48" fillId="0" borderId="0" xfId="0" applyFont="1" applyFill="1" applyBorder="1" applyAlignment="1">
      <alignment vertical="top"/>
    </xf>
    <xf numFmtId="167" fontId="48" fillId="0" borderId="0" xfId="0" applyNumberFormat="1" applyFont="1" applyAlignment="1">
      <alignment horizontal="left" vertical="top"/>
    </xf>
    <xf numFmtId="0" fontId="50" fillId="0" borderId="4" xfId="0" applyFont="1" applyBorder="1" applyAlignment="1">
      <alignment horizontal="left" vertical="top"/>
    </xf>
    <xf numFmtId="169" fontId="48" fillId="0" borderId="0" xfId="0" applyNumberFormat="1" applyFont="1" applyFill="1" applyBorder="1" applyAlignment="1">
      <alignment horizontal="right" vertical="top"/>
    </xf>
    <xf numFmtId="165" fontId="57" fillId="0" borderId="0" xfId="28" applyNumberFormat="1" applyFont="1" applyFill="1" applyBorder="1" applyAlignment="1">
      <alignment horizontal="right" vertical="top"/>
    </xf>
    <xf numFmtId="169" fontId="50" fillId="0" borderId="0" xfId="34" applyNumberFormat="1" applyFont="1" applyFill="1" applyBorder="1" applyAlignment="1">
      <alignment horizontal="right" vertical="top"/>
    </xf>
    <xf numFmtId="0" fontId="50" fillId="0" borderId="7" xfId="0" applyFont="1" applyBorder="1" applyAlignment="1">
      <alignment horizontal="left" vertical="top"/>
    </xf>
    <xf numFmtId="169" fontId="50" fillId="0" borderId="0" xfId="0" applyNumberFormat="1" applyFont="1" applyAlignment="1">
      <alignment horizontal="left" vertical="top"/>
    </xf>
    <xf numFmtId="43" fontId="50" fillId="0" borderId="0" xfId="28" applyFont="1" applyAlignment="1">
      <alignment horizontal="left" vertical="top"/>
    </xf>
    <xf numFmtId="169" fontId="48" fillId="0" borderId="0" xfId="0" applyNumberFormat="1" applyFont="1" applyFill="1" applyBorder="1" applyAlignment="1">
      <alignment horizontal="left" vertical="top"/>
    </xf>
    <xf numFmtId="43" fontId="48" fillId="0" borderId="0" xfId="0" applyNumberFormat="1" applyFont="1" applyFill="1" applyBorder="1" applyAlignment="1">
      <alignment horizontal="left" vertical="top"/>
    </xf>
    <xf numFmtId="167" fontId="50" fillId="0" borderId="0" xfId="0" applyNumberFormat="1" applyFont="1" applyAlignment="1">
      <alignment horizontal="left" vertical="top"/>
    </xf>
    <xf numFmtId="42" fontId="50" fillId="0" borderId="0" xfId="0" applyNumberFormat="1" applyFont="1" applyAlignment="1">
      <alignment horizontal="left" vertical="top"/>
    </xf>
    <xf numFmtId="0" fontId="50" fillId="0" borderId="0" xfId="0" applyFont="1" applyFill="1" applyAlignment="1">
      <alignment horizontal="left" vertical="top"/>
    </xf>
    <xf numFmtId="167" fontId="48" fillId="0" borderId="0" xfId="0" applyNumberFormat="1" applyFont="1" applyFill="1" applyAlignment="1">
      <alignment horizontal="left" vertical="top"/>
    </xf>
    <xf numFmtId="0" fontId="49" fillId="0" borderId="0" xfId="0" quotePrefix="1" applyFont="1" applyAlignment="1">
      <alignment horizontal="left" vertical="top"/>
    </xf>
    <xf numFmtId="0" fontId="54" fillId="0" borderId="0" xfId="0" applyFont="1" applyAlignment="1">
      <alignment vertical="top"/>
    </xf>
    <xf numFmtId="0" fontId="50" fillId="0" borderId="0" xfId="0" applyFont="1" applyAlignment="1">
      <alignment vertical="top"/>
    </xf>
    <xf numFmtId="0" fontId="48" fillId="0" borderId="0" xfId="0" applyFont="1" applyAlignment="1">
      <alignment vertical="top"/>
    </xf>
    <xf numFmtId="0" fontId="50" fillId="0" borderId="0" xfId="0" applyFont="1" applyAlignment="1">
      <alignment horizontal="right" vertical="top"/>
    </xf>
    <xf numFmtId="0" fontId="50" fillId="0" borderId="0" xfId="0" applyFont="1" applyAlignment="1">
      <alignment vertical="top" wrapText="1"/>
    </xf>
    <xf numFmtId="0" fontId="50" fillId="0" borderId="0" xfId="0" applyFont="1" applyAlignment="1">
      <alignment horizontal="right" vertical="top" wrapText="1"/>
    </xf>
    <xf numFmtId="0" fontId="48" fillId="0" borderId="0" xfId="0" applyFont="1" applyAlignment="1">
      <alignment wrapText="1"/>
    </xf>
    <xf numFmtId="0" fontId="50" fillId="0" borderId="0" xfId="0" applyFont="1"/>
    <xf numFmtId="0" fontId="50" fillId="0" borderId="0" xfId="0" applyFont="1" applyAlignment="1">
      <alignment horizontal="left"/>
    </xf>
    <xf numFmtId="41" fontId="50" fillId="0" borderId="0" xfId="28" applyNumberFormat="1" applyFont="1" applyFill="1" applyBorder="1" applyAlignment="1">
      <alignment horizontal="right" vertical="center"/>
    </xf>
    <xf numFmtId="43" fontId="50" fillId="0" borderId="0" xfId="28" applyFont="1" applyAlignment="1">
      <alignment vertical="top" wrapText="1"/>
    </xf>
    <xf numFmtId="10" fontId="50" fillId="0" borderId="0" xfId="0" applyNumberFormat="1" applyFont="1" applyAlignment="1">
      <alignment horizontal="right" vertical="top"/>
    </xf>
    <xf numFmtId="166" fontId="50" fillId="0" borderId="0" xfId="76" applyNumberFormat="1" applyFont="1" applyAlignment="1">
      <alignment vertical="top"/>
    </xf>
    <xf numFmtId="166" fontId="60" fillId="0" borderId="0" xfId="76" applyNumberFormat="1" applyFont="1" applyAlignment="1">
      <alignment vertical="top"/>
    </xf>
    <xf numFmtId="166" fontId="50" fillId="0" borderId="0" xfId="75" applyNumberFormat="1" applyFont="1" applyAlignment="1">
      <alignment vertical="top"/>
    </xf>
    <xf numFmtId="166" fontId="60" fillId="0" borderId="0" xfId="75" applyNumberFormat="1" applyFont="1" applyAlignment="1">
      <alignment vertical="top"/>
    </xf>
    <xf numFmtId="0" fontId="50" fillId="0" borderId="0" xfId="0" applyFont="1" applyAlignment="1">
      <alignment horizontal="center" vertical="top"/>
    </xf>
    <xf numFmtId="165" fontId="50" fillId="0" borderId="0" xfId="0" applyNumberFormat="1" applyFont="1" applyAlignment="1">
      <alignment vertical="top"/>
    </xf>
    <xf numFmtId="165" fontId="48" fillId="0" borderId="0" xfId="28" applyNumberFormat="1" applyFont="1" applyFill="1" applyAlignment="1">
      <alignment horizontal="left" vertical="top"/>
    </xf>
    <xf numFmtId="166" fontId="48" fillId="0" borderId="0" xfId="34" applyNumberFormat="1" applyFont="1" applyAlignment="1">
      <alignment vertical="top"/>
    </xf>
    <xf numFmtId="0" fontId="50" fillId="0" borderId="19" xfId="0" applyFont="1" applyBorder="1"/>
    <xf numFmtId="0" fontId="50" fillId="0" borderId="19" xfId="0" applyFont="1" applyBorder="1" applyAlignment="1">
      <alignment horizontal="left"/>
    </xf>
    <xf numFmtId="41" fontId="50" fillId="0" borderId="19" xfId="34" applyNumberFormat="1" applyFont="1" applyBorder="1" applyAlignment="1">
      <alignment horizontal="left"/>
    </xf>
    <xf numFmtId="41" fontId="50" fillId="0" borderId="19" xfId="34" applyNumberFormat="1" applyFont="1" applyBorder="1" applyAlignment="1">
      <alignment horizontal="left" vertical="center"/>
    </xf>
    <xf numFmtId="41" fontId="50" fillId="0" borderId="19" xfId="34" applyNumberFormat="1" applyFont="1" applyBorder="1" applyAlignment="1">
      <alignment horizontal="left" vertical="top"/>
    </xf>
    <xf numFmtId="41" fontId="50" fillId="0" borderId="19" xfId="0" applyNumberFormat="1" applyFont="1" applyBorder="1" applyAlignment="1">
      <alignment horizontal="right"/>
    </xf>
    <xf numFmtId="41" fontId="50" fillId="0" borderId="19" xfId="28" applyNumberFormat="1" applyFont="1" applyBorder="1" applyAlignment="1">
      <alignment horizontal="right"/>
    </xf>
    <xf numFmtId="41" fontId="50" fillId="0" borderId="19" xfId="75" applyNumberFormat="1" applyFont="1" applyFill="1" applyBorder="1" applyAlignment="1">
      <alignment horizontal="right"/>
    </xf>
    <xf numFmtId="0" fontId="50" fillId="0" borderId="19" xfId="0" applyFont="1" applyFill="1" applyBorder="1" applyAlignment="1">
      <alignment horizontal="left"/>
    </xf>
    <xf numFmtId="41" fontId="50" fillId="0" borderId="19" xfId="28" applyNumberFormat="1" applyFont="1" applyFill="1" applyBorder="1" applyAlignment="1">
      <alignment horizontal="right"/>
    </xf>
    <xf numFmtId="0" fontId="50" fillId="0" borderId="19" xfId="0" applyFont="1" applyBorder="1" applyAlignment="1">
      <alignment horizontal="left" vertical="center"/>
    </xf>
    <xf numFmtId="0" fontId="50" fillId="0" borderId="0" xfId="0" applyFont="1" applyFill="1" applyBorder="1" applyAlignment="1">
      <alignment vertical="top"/>
    </xf>
    <xf numFmtId="167" fontId="48" fillId="0" borderId="0" xfId="0" applyNumberFormat="1" applyFont="1" applyFill="1" applyBorder="1" applyAlignment="1">
      <alignment horizontal="left" vertical="top"/>
    </xf>
    <xf numFmtId="0" fontId="50" fillId="35" borderId="0" xfId="0" applyFont="1" applyFill="1" applyBorder="1" applyAlignment="1">
      <alignment horizontal="left" vertical="top"/>
    </xf>
    <xf numFmtId="0" fontId="48" fillId="0" borderId="20" xfId="0" applyFont="1" applyFill="1" applyBorder="1" applyAlignment="1">
      <alignment horizontal="left" vertical="top"/>
    </xf>
    <xf numFmtId="0" fontId="50" fillId="35" borderId="0" xfId="0" applyFont="1" applyFill="1" applyBorder="1" applyAlignment="1">
      <alignment vertical="top"/>
    </xf>
    <xf numFmtId="0" fontId="50" fillId="0" borderId="0" xfId="0" applyFont="1" applyFill="1" applyBorder="1" applyAlignment="1">
      <alignment horizontal="right" vertical="top"/>
    </xf>
    <xf numFmtId="170" fontId="50" fillId="0" borderId="0" xfId="28" applyNumberFormat="1" applyFont="1" applyFill="1" applyBorder="1" applyAlignment="1">
      <alignment horizontal="right"/>
    </xf>
    <xf numFmtId="14" fontId="48" fillId="35" borderId="25" xfId="0" applyNumberFormat="1" applyFont="1" applyFill="1" applyBorder="1" applyAlignment="1">
      <alignment horizontal="center" vertical="top"/>
    </xf>
    <xf numFmtId="0" fontId="48" fillId="35" borderId="29" xfId="0" applyFont="1" applyFill="1" applyBorder="1" applyAlignment="1">
      <alignment horizontal="center" vertical="top"/>
    </xf>
    <xf numFmtId="0" fontId="48" fillId="35" borderId="26" xfId="0" applyFont="1" applyFill="1" applyBorder="1" applyAlignment="1">
      <alignment horizontal="center" vertical="top"/>
    </xf>
    <xf numFmtId="165" fontId="50" fillId="35" borderId="25" xfId="28" applyNumberFormat="1" applyFont="1" applyFill="1" applyBorder="1" applyAlignment="1">
      <alignment horizontal="right" vertical="top"/>
    </xf>
    <xf numFmtId="3" fontId="50" fillId="0" borderId="0" xfId="0" applyNumberFormat="1" applyFont="1" applyFill="1" applyAlignment="1">
      <alignment horizontal="right" vertical="center"/>
    </xf>
    <xf numFmtId="0" fontId="50" fillId="0" borderId="0" xfId="0" applyFont="1" applyFill="1" applyAlignment="1">
      <alignment vertical="center"/>
    </xf>
    <xf numFmtId="41" fontId="50" fillId="0" borderId="27" xfId="34" applyNumberFormat="1" applyFont="1" applyFill="1" applyBorder="1" applyAlignment="1">
      <alignment horizontal="left"/>
    </xf>
    <xf numFmtId="41" fontId="50" fillId="0" borderId="27" xfId="34" applyNumberFormat="1" applyFont="1" applyFill="1" applyBorder="1" applyAlignment="1">
      <alignment horizontal="left" vertical="center"/>
    </xf>
    <xf numFmtId="41" fontId="50" fillId="0" borderId="27" xfId="34" applyNumberFormat="1" applyFont="1" applyFill="1" applyBorder="1"/>
    <xf numFmtId="41" fontId="50" fillId="0" borderId="27" xfId="34" applyNumberFormat="1" applyFont="1" applyFill="1" applyBorder="1" applyAlignment="1">
      <alignment horizontal="left" vertical="top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left" vertical="center"/>
    </xf>
    <xf numFmtId="0" fontId="50" fillId="0" borderId="27" xfId="0" applyFont="1" applyBorder="1" applyAlignment="1">
      <alignment horizontal="left"/>
    </xf>
    <xf numFmtId="0" fontId="50" fillId="0" borderId="27" xfId="0" applyFont="1" applyBorder="1" applyAlignment="1">
      <alignment horizontal="left" vertical="top"/>
    </xf>
    <xf numFmtId="0" fontId="50" fillId="0" borderId="28" xfId="0" applyFont="1" applyBorder="1" applyAlignment="1">
      <alignment horizontal="left" vertical="top"/>
    </xf>
    <xf numFmtId="0" fontId="50" fillId="38" borderId="0" xfId="0" quotePrefix="1" applyFont="1" applyFill="1" applyBorder="1" applyAlignment="1">
      <alignment horizontal="left"/>
    </xf>
    <xf numFmtId="0" fontId="50" fillId="38" borderId="0" xfId="0" quotePrefix="1" applyFont="1" applyFill="1" applyBorder="1"/>
    <xf numFmtId="3" fontId="50" fillId="0" borderId="0" xfId="28" applyNumberFormat="1" applyFont="1" applyFill="1" applyBorder="1" applyAlignment="1">
      <alignment horizontal="right" vertical="center"/>
    </xf>
    <xf numFmtId="3" fontId="54" fillId="0" borderId="0" xfId="0" applyNumberFormat="1" applyFont="1" applyAlignment="1">
      <alignment horizontal="right"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right" vertical="top"/>
    </xf>
    <xf numFmtId="0" fontId="48" fillId="33" borderId="30" xfId="0" quotePrefix="1" applyFont="1" applyFill="1" applyBorder="1" applyAlignment="1">
      <alignment horizontal="center" wrapText="1"/>
    </xf>
    <xf numFmtId="0" fontId="48" fillId="33" borderId="33" xfId="0" applyFont="1" applyFill="1" applyBorder="1" applyAlignment="1">
      <alignment horizontal="center" vertical="top"/>
    </xf>
    <xf numFmtId="3" fontId="50" fillId="38" borderId="0" xfId="0" applyNumberFormat="1" applyFont="1" applyFill="1" applyBorder="1" applyAlignment="1">
      <alignment horizontal="right" vertical="top"/>
    </xf>
    <xf numFmtId="0" fontId="50" fillId="38" borderId="0" xfId="0" applyFont="1" applyFill="1" applyBorder="1" applyAlignment="1">
      <alignment vertical="top"/>
    </xf>
    <xf numFmtId="0" fontId="50" fillId="0" borderId="6" xfId="0" applyFont="1" applyBorder="1" applyAlignment="1">
      <alignment horizontal="left"/>
    </xf>
    <xf numFmtId="0" fontId="50" fillId="0" borderId="6" xfId="0" applyFont="1" applyBorder="1" applyAlignment="1">
      <alignment horizontal="left" vertical="center"/>
    </xf>
    <xf numFmtId="0" fontId="50" fillId="0" borderId="32" xfId="0" applyFont="1" applyBorder="1" applyAlignment="1">
      <alignment horizontal="left" vertical="top"/>
    </xf>
    <xf numFmtId="0" fontId="50" fillId="0" borderId="27" xfId="0" applyFont="1" applyFill="1" applyBorder="1" applyAlignment="1">
      <alignment horizontal="left"/>
    </xf>
    <xf numFmtId="0" fontId="50" fillId="0" borderId="27" xfId="0" applyFont="1" applyFill="1" applyBorder="1" applyAlignment="1">
      <alignment horizontal="left" wrapText="1"/>
    </xf>
    <xf numFmtId="0" fontId="50" fillId="0" borderId="27" xfId="0" applyFont="1" applyBorder="1" applyAlignment="1">
      <alignment horizontal="left" vertical="center"/>
    </xf>
    <xf numFmtId="0" fontId="48" fillId="38" borderId="24" xfId="0" applyFont="1" applyFill="1" applyBorder="1" applyAlignment="1">
      <alignment vertical="top"/>
    </xf>
    <xf numFmtId="165" fontId="50" fillId="0" borderId="26" xfId="28" applyNumberFormat="1" applyFont="1" applyBorder="1" applyAlignment="1">
      <alignment horizontal="right" vertical="top"/>
    </xf>
    <xf numFmtId="0" fontId="48" fillId="38" borderId="28" xfId="0" applyFont="1" applyFill="1" applyBorder="1" applyAlignment="1">
      <alignment vertical="top"/>
    </xf>
    <xf numFmtId="0" fontId="50" fillId="38" borderId="6" xfId="0" applyFont="1" applyFill="1" applyBorder="1" applyAlignment="1">
      <alignment horizontal="left" vertical="top"/>
    </xf>
    <xf numFmtId="0" fontId="50" fillId="38" borderId="6" xfId="0" applyFont="1" applyFill="1" applyBorder="1" applyAlignment="1">
      <alignment horizontal="right" vertical="top"/>
    </xf>
    <xf numFmtId="165" fontId="48" fillId="0" borderId="8" xfId="0" applyNumberFormat="1" applyFont="1" applyBorder="1" applyAlignment="1">
      <alignment horizontal="left" vertical="top"/>
    </xf>
    <xf numFmtId="0" fontId="50" fillId="0" borderId="34" xfId="0" applyFont="1" applyBorder="1" applyAlignment="1">
      <alignment horizontal="left" vertical="top"/>
    </xf>
    <xf numFmtId="165" fontId="48" fillId="0" borderId="31" xfId="28" applyNumberFormat="1" applyFont="1" applyFill="1" applyBorder="1" applyAlignment="1">
      <alignment horizontal="right" vertical="top"/>
    </xf>
    <xf numFmtId="0" fontId="48" fillId="0" borderId="32" xfId="0" applyFont="1" applyBorder="1" applyAlignment="1">
      <alignment vertical="top"/>
    </xf>
    <xf numFmtId="0" fontId="50" fillId="38" borderId="0" xfId="0" applyFont="1" applyFill="1" applyBorder="1"/>
    <xf numFmtId="0" fontId="50" fillId="38" borderId="0" xfId="0" applyFont="1" applyFill="1" applyBorder="1" applyAlignment="1">
      <alignment horizontal="left"/>
    </xf>
    <xf numFmtId="0" fontId="50" fillId="0" borderId="27" xfId="0" quotePrefix="1" applyFont="1" applyBorder="1" applyAlignment="1">
      <alignment horizontal="left"/>
    </xf>
    <xf numFmtId="0" fontId="50" fillId="0" borderId="21" xfId="0" quotePrefix="1" applyFont="1" applyBorder="1"/>
    <xf numFmtId="0" fontId="50" fillId="0" borderId="32" xfId="0" applyFont="1" applyBorder="1" applyAlignment="1">
      <alignment horizontal="left"/>
    </xf>
    <xf numFmtId="0" fontId="50" fillId="0" borderId="24" xfId="0" applyFont="1" applyBorder="1" applyAlignment="1">
      <alignment horizontal="left"/>
    </xf>
    <xf numFmtId="0" fontId="50" fillId="0" borderId="22" xfId="0" applyFont="1" applyBorder="1" applyAlignment="1">
      <alignment horizontal="left" vertical="top"/>
    </xf>
    <xf numFmtId="0" fontId="50" fillId="0" borderId="35" xfId="0" applyFont="1" applyBorder="1" applyAlignment="1">
      <alignment horizontal="left" vertical="top"/>
    </xf>
    <xf numFmtId="0" fontId="50" fillId="0" borderId="24" xfId="0" applyFont="1" applyBorder="1" applyAlignment="1">
      <alignment horizontal="left" vertical="top"/>
    </xf>
    <xf numFmtId="0" fontId="50" fillId="0" borderId="27" xfId="0" applyFont="1" applyFill="1" applyBorder="1" applyAlignment="1">
      <alignment horizontal="left" vertical="top"/>
    </xf>
    <xf numFmtId="0" fontId="50" fillId="0" borderId="28" xfId="0" applyFont="1" applyFill="1" applyBorder="1" applyAlignment="1">
      <alignment horizontal="left" vertical="top"/>
    </xf>
    <xf numFmtId="0" fontId="50" fillId="0" borderId="33" xfId="0" applyFont="1" applyBorder="1" applyAlignment="1">
      <alignment horizontal="left" vertical="top"/>
    </xf>
    <xf numFmtId="0" fontId="50" fillId="38" borderId="8" xfId="0" applyFont="1" applyFill="1" applyBorder="1" applyAlignment="1">
      <alignment vertical="top"/>
    </xf>
    <xf numFmtId="0" fontId="50" fillId="0" borderId="36" xfId="0" applyFont="1" applyBorder="1" applyAlignment="1">
      <alignment vertical="top"/>
    </xf>
    <xf numFmtId="0" fontId="50" fillId="0" borderId="22" xfId="0" applyFont="1" applyBorder="1" applyAlignment="1">
      <alignment horizontal="left"/>
    </xf>
    <xf numFmtId="41" fontId="50" fillId="0" borderId="26" xfId="34" applyNumberFormat="1" applyFont="1" applyBorder="1" applyAlignment="1">
      <alignment horizontal="left"/>
    </xf>
    <xf numFmtId="0" fontId="53" fillId="38" borderId="24" xfId="0" applyFont="1" applyFill="1" applyBorder="1" applyAlignment="1">
      <alignment vertical="top"/>
    </xf>
    <xf numFmtId="0" fontId="54" fillId="38" borderId="24" xfId="0" applyFont="1" applyFill="1" applyBorder="1" applyAlignment="1">
      <alignment horizontal="left" vertical="top"/>
    </xf>
    <xf numFmtId="0" fontId="50" fillId="38" borderId="24" xfId="0" applyFont="1" applyFill="1" applyBorder="1" applyAlignment="1">
      <alignment vertical="top"/>
    </xf>
    <xf numFmtId="0" fontId="50" fillId="0" borderId="22" xfId="0" applyFont="1" applyFill="1" applyBorder="1" applyAlignment="1">
      <alignment horizontal="left" wrapText="1"/>
    </xf>
    <xf numFmtId="0" fontId="48" fillId="38" borderId="0" xfId="0" applyFont="1" applyFill="1" applyBorder="1"/>
    <xf numFmtId="0" fontId="50" fillId="38" borderId="0" xfId="0" applyFont="1" applyFill="1" applyBorder="1" applyAlignment="1">
      <alignment horizontal="left" wrapText="1"/>
    </xf>
    <xf numFmtId="0" fontId="50" fillId="0" borderId="6" xfId="0" applyFont="1" applyFill="1" applyBorder="1" applyAlignment="1">
      <alignment horizontal="left"/>
    </xf>
    <xf numFmtId="0" fontId="50" fillId="0" borderId="6" xfId="0" applyFont="1" applyFill="1" applyBorder="1" applyAlignment="1">
      <alignment horizontal="left" vertical="top"/>
    </xf>
    <xf numFmtId="168" fontId="48" fillId="0" borderId="0" xfId="0" applyNumberFormat="1" applyFont="1" applyFill="1" applyBorder="1" applyAlignment="1">
      <alignment horizontal="left" vertical="top"/>
    </xf>
    <xf numFmtId="168" fontId="48" fillId="0" borderId="7" xfId="0" applyNumberFormat="1" applyFont="1" applyBorder="1" applyAlignment="1">
      <alignment vertical="top"/>
    </xf>
    <xf numFmtId="41" fontId="50" fillId="0" borderId="19" xfId="0" applyNumberFormat="1" applyFont="1" applyFill="1" applyBorder="1" applyAlignment="1">
      <alignment horizontal="right"/>
    </xf>
    <xf numFmtId="41" fontId="50" fillId="0" borderId="28" xfId="0" applyNumberFormat="1" applyFont="1" applyFill="1" applyBorder="1" applyAlignment="1">
      <alignment horizontal="right"/>
    </xf>
    <xf numFmtId="37" fontId="50" fillId="33" borderId="0" xfId="0" applyNumberFormat="1" applyFont="1" applyFill="1" applyBorder="1" applyAlignment="1">
      <alignment horizontal="center" vertical="top"/>
    </xf>
    <xf numFmtId="37" fontId="50" fillId="33" borderId="0" xfId="28" applyNumberFormat="1" applyFont="1" applyFill="1" applyBorder="1" applyAlignment="1">
      <alignment horizontal="center" vertical="top"/>
    </xf>
    <xf numFmtId="0" fontId="17" fillId="0" borderId="0" xfId="0" applyFont="1"/>
    <xf numFmtId="165" fontId="50" fillId="0" borderId="19" xfId="28" applyNumberFormat="1" applyFont="1" applyFill="1" applyBorder="1" applyAlignment="1">
      <alignment horizontal="left" vertical="top"/>
    </xf>
    <xf numFmtId="165" fontId="50" fillId="38" borderId="19" xfId="28" applyNumberFormat="1" applyFont="1" applyFill="1" applyBorder="1" applyAlignment="1">
      <alignment horizontal="right" vertical="top"/>
    </xf>
    <xf numFmtId="0" fontId="48" fillId="33" borderId="19" xfId="0" applyFont="1" applyFill="1" applyBorder="1" applyAlignment="1">
      <alignment horizontal="center" wrapText="1"/>
    </xf>
    <xf numFmtId="0" fontId="50" fillId="0" borderId="24" xfId="0" applyFont="1" applyFill="1" applyBorder="1" applyAlignment="1">
      <alignment horizontal="left"/>
    </xf>
    <xf numFmtId="41" fontId="50" fillId="0" borderId="26" xfId="34" applyNumberFormat="1" applyFont="1" applyBorder="1" applyAlignment="1">
      <alignment horizontal="left" vertical="center"/>
    </xf>
    <xf numFmtId="41" fontId="50" fillId="0" borderId="28" xfId="0" applyNumberFormat="1" applyFont="1" applyBorder="1" applyAlignment="1">
      <alignment horizontal="right"/>
    </xf>
    <xf numFmtId="14" fontId="48" fillId="39" borderId="25" xfId="28" applyNumberFormat="1" applyFont="1" applyFill="1" applyBorder="1" applyAlignment="1">
      <alignment horizontal="center" vertical="top"/>
    </xf>
    <xf numFmtId="0" fontId="48" fillId="39" borderId="29" xfId="0" applyFont="1" applyFill="1" applyBorder="1" applyAlignment="1">
      <alignment horizontal="center" vertical="top"/>
    </xf>
    <xf numFmtId="0" fontId="48" fillId="39" borderId="26" xfId="0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/>
    </xf>
    <xf numFmtId="37" fontId="50" fillId="0" borderId="0" xfId="28" applyNumberFormat="1" applyFont="1" applyFill="1" applyBorder="1" applyAlignment="1">
      <alignment horizontal="right" vertical="top"/>
    </xf>
    <xf numFmtId="37" fontId="50" fillId="0" borderId="0" xfId="0" applyNumberFormat="1" applyFont="1" applyFill="1" applyBorder="1" applyAlignment="1">
      <alignment horizontal="right" vertical="top"/>
    </xf>
    <xf numFmtId="41" fontId="50" fillId="0" borderId="0" xfId="0" applyNumberFormat="1" applyFont="1" applyAlignment="1">
      <alignment vertical="top"/>
    </xf>
    <xf numFmtId="43" fontId="55" fillId="34" borderId="0" xfId="1296" applyFont="1" applyFill="1"/>
    <xf numFmtId="43" fontId="55" fillId="0" borderId="0" xfId="1296" applyFont="1" applyAlignment="1">
      <alignment horizontal="center"/>
    </xf>
    <xf numFmtId="43" fontId="55" fillId="0" borderId="0" xfId="1296" applyFont="1"/>
    <xf numFmtId="0" fontId="55" fillId="0" borderId="0" xfId="74" applyFont="1"/>
    <xf numFmtId="14" fontId="55" fillId="0" borderId="0" xfId="74" applyNumberFormat="1" applyFont="1"/>
    <xf numFmtId="165" fontId="17" fillId="0" borderId="0" xfId="106" applyNumberFormat="1" applyFill="1"/>
    <xf numFmtId="0" fontId="52" fillId="40" borderId="0" xfId="0" applyFont="1" applyFill="1"/>
    <xf numFmtId="14" fontId="48" fillId="40" borderId="25" xfId="28" applyNumberFormat="1" applyFont="1" applyFill="1" applyBorder="1" applyAlignment="1">
      <alignment horizontal="center" vertical="top"/>
    </xf>
    <xf numFmtId="14" fontId="48" fillId="40" borderId="25" xfId="0" applyNumberFormat="1" applyFont="1" applyFill="1" applyBorder="1" applyAlignment="1">
      <alignment horizontal="center" vertical="top"/>
    </xf>
    <xf numFmtId="0" fontId="48" fillId="40" borderId="29" xfId="0" applyFont="1" applyFill="1" applyBorder="1" applyAlignment="1">
      <alignment horizontal="center" vertical="top"/>
    </xf>
    <xf numFmtId="0" fontId="48" fillId="40" borderId="26" xfId="0" applyFont="1" applyFill="1" applyBorder="1" applyAlignment="1">
      <alignment horizontal="center" vertical="top"/>
    </xf>
    <xf numFmtId="165" fontId="50" fillId="0" borderId="0" xfId="28" applyNumberFormat="1" applyFont="1" applyAlignment="1">
      <alignment horizontal="left" vertical="top"/>
    </xf>
    <xf numFmtId="0" fontId="52" fillId="0" borderId="0" xfId="0" applyFont="1" applyAlignment="1">
      <alignment horizontal="left"/>
    </xf>
    <xf numFmtId="41" fontId="53" fillId="0" borderId="20" xfId="28" applyNumberFormat="1" applyFont="1" applyFill="1" applyBorder="1" applyAlignment="1">
      <alignment horizontal="right" vertical="center"/>
    </xf>
    <xf numFmtId="165" fontId="48" fillId="0" borderId="8" xfId="28" applyNumberFormat="1" applyFont="1" applyFill="1" applyBorder="1" applyAlignment="1">
      <alignment horizontal="right" vertical="top"/>
    </xf>
    <xf numFmtId="41" fontId="50" fillId="0" borderId="0" xfId="0" applyNumberFormat="1" applyFont="1" applyFill="1" applyAlignment="1">
      <alignment horizontal="right"/>
    </xf>
    <xf numFmtId="165" fontId="48" fillId="0" borderId="0" xfId="28" applyNumberFormat="1" applyFont="1" applyFill="1" applyAlignment="1">
      <alignment horizontal="right" vertical="top"/>
    </xf>
    <xf numFmtId="0" fontId="50" fillId="0" borderId="25" xfId="0" applyFont="1" applyBorder="1" applyAlignment="1">
      <alignment horizontal="left" vertical="top"/>
    </xf>
    <xf numFmtId="0" fontId="62" fillId="0" borderId="0" xfId="106" applyFont="1"/>
    <xf numFmtId="43" fontId="50" fillId="0" borderId="0" xfId="0" applyNumberFormat="1" applyFont="1" applyAlignment="1">
      <alignment vertical="top"/>
    </xf>
    <xf numFmtId="43" fontId="55" fillId="0" borderId="0" xfId="1296" applyFont="1" applyAlignment="1">
      <alignment horizontal="left"/>
    </xf>
    <xf numFmtId="165" fontId="50" fillId="0" borderId="26" xfId="28" applyNumberFormat="1" applyFont="1" applyFill="1" applyBorder="1" applyAlignment="1">
      <alignment horizontal="left" vertical="top"/>
    </xf>
    <xf numFmtId="41" fontId="50" fillId="0" borderId="19" xfId="28" quotePrefix="1" applyNumberFormat="1" applyFont="1" applyFill="1" applyBorder="1" applyAlignment="1">
      <alignment horizontal="right"/>
    </xf>
    <xf numFmtId="43" fontId="50" fillId="0" borderId="0" xfId="0" applyNumberFormat="1" applyFont="1" applyAlignment="1">
      <alignment horizontal="left" vertical="top"/>
    </xf>
    <xf numFmtId="43" fontId="50" fillId="0" borderId="0" xfId="0" applyNumberFormat="1" applyFont="1" applyBorder="1" applyAlignment="1">
      <alignment horizontal="right" vertical="top"/>
    </xf>
    <xf numFmtId="41" fontId="50" fillId="0" borderId="26" xfId="28" applyNumberFormat="1" applyFont="1" applyBorder="1" applyAlignment="1">
      <alignment horizontal="right"/>
    </xf>
    <xf numFmtId="37" fontId="50" fillId="0" borderId="20" xfId="0" applyNumberFormat="1" applyFont="1" applyFill="1" applyBorder="1" applyAlignment="1">
      <alignment horizontal="right" vertical="top"/>
    </xf>
    <xf numFmtId="37" fontId="50" fillId="0" borderId="23" xfId="0" applyNumberFormat="1" applyFont="1" applyFill="1" applyBorder="1" applyAlignment="1">
      <alignment horizontal="right" vertical="top"/>
    </xf>
    <xf numFmtId="165" fontId="48" fillId="0" borderId="31" xfId="0" applyNumberFormat="1" applyFont="1" applyBorder="1" applyAlignment="1">
      <alignment horizontal="left" vertical="top"/>
    </xf>
    <xf numFmtId="165" fontId="50" fillId="38" borderId="6" xfId="0" applyNumberFormat="1" applyFont="1" applyFill="1" applyBorder="1" applyAlignment="1">
      <alignment horizontal="left" vertical="top"/>
    </xf>
    <xf numFmtId="165" fontId="17" fillId="33" borderId="6" xfId="503" applyNumberFormat="1" applyFill="1" applyBorder="1"/>
    <xf numFmtId="165" fontId="17" fillId="0" borderId="0" xfId="503" applyNumberFormat="1" applyProtection="1">
      <protection locked="0"/>
    </xf>
    <xf numFmtId="165" fontId="17" fillId="36" borderId="0" xfId="503" applyNumberFormat="1" applyFill="1" applyProtection="1">
      <protection locked="0"/>
    </xf>
    <xf numFmtId="41" fontId="50" fillId="0" borderId="27" xfId="0" applyNumberFormat="1" applyFont="1" applyFill="1" applyBorder="1" applyAlignment="1">
      <alignment horizontal="right"/>
    </xf>
    <xf numFmtId="173" fontId="50" fillId="0" borderId="0" xfId="0" applyNumberFormat="1" applyFont="1" applyFill="1" applyBorder="1" applyAlignment="1">
      <alignment horizontal="left" vertical="top"/>
    </xf>
    <xf numFmtId="0" fontId="48" fillId="34" borderId="0" xfId="0" applyFont="1" applyFill="1" applyBorder="1" applyAlignment="1">
      <alignment horizontal="centerContinuous" vertical="top"/>
    </xf>
    <xf numFmtId="0" fontId="48" fillId="34" borderId="2" xfId="0" applyFont="1" applyFill="1" applyBorder="1" applyAlignment="1">
      <alignment horizontal="centerContinuous" vertical="top"/>
    </xf>
    <xf numFmtId="0" fontId="48" fillId="34" borderId="2" xfId="0" applyFont="1" applyFill="1" applyBorder="1" applyAlignment="1" applyProtection="1">
      <alignment horizontal="centerContinuous" vertical="top"/>
      <protection locked="0"/>
    </xf>
    <xf numFmtId="0" fontId="53" fillId="34" borderId="0" xfId="0" applyFont="1" applyFill="1" applyBorder="1" applyAlignment="1">
      <alignment horizontal="centerContinuous" vertical="top"/>
    </xf>
    <xf numFmtId="0" fontId="53" fillId="34" borderId="0" xfId="0" applyFont="1" applyFill="1" applyBorder="1" applyAlignment="1" applyProtection="1">
      <alignment horizontal="centerContinuous" vertical="top"/>
      <protection locked="0"/>
    </xf>
    <xf numFmtId="0" fontId="48" fillId="34" borderId="8" xfId="0" applyFont="1" applyFill="1" applyBorder="1" applyAlignment="1">
      <alignment horizontal="centerContinuous" vertical="top"/>
    </xf>
    <xf numFmtId="0" fontId="48" fillId="34" borderId="0" xfId="0" applyFont="1" applyFill="1" applyBorder="1" applyAlignment="1" applyProtection="1">
      <alignment horizontal="centerContinuous" vertical="top"/>
      <protection locked="0"/>
    </xf>
    <xf numFmtId="170" fontId="50" fillId="38" borderId="0" xfId="28" applyNumberFormat="1" applyFont="1" applyFill="1" applyBorder="1" applyAlignment="1">
      <alignment horizontal="right"/>
    </xf>
    <xf numFmtId="0" fontId="51" fillId="0" borderId="24" xfId="0" applyFont="1" applyFill="1" applyBorder="1" applyAlignment="1">
      <alignment horizontal="left"/>
    </xf>
    <xf numFmtId="41" fontId="51" fillId="0" borderId="0" xfId="28" applyNumberFormat="1" applyFont="1" applyFill="1" applyBorder="1" applyAlignment="1">
      <alignment horizontal="right"/>
    </xf>
    <xf numFmtId="41" fontId="51" fillId="0" borderId="0" xfId="0" applyNumberFormat="1" applyFont="1" applyFill="1" applyBorder="1" applyAlignment="1">
      <alignment horizontal="right"/>
    </xf>
    <xf numFmtId="41" fontId="51" fillId="0" borderId="0" xfId="75" applyNumberFormat="1" applyFont="1" applyFill="1" applyBorder="1" applyAlignment="1">
      <alignment horizontal="right"/>
    </xf>
    <xf numFmtId="41" fontId="51" fillId="0" borderId="19" xfId="75" applyNumberFormat="1" applyFont="1" applyFill="1" applyBorder="1" applyAlignment="1">
      <alignment horizontal="right"/>
    </xf>
    <xf numFmtId="41" fontId="50" fillId="0" borderId="0" xfId="0" applyNumberFormat="1" applyFont="1" applyFill="1" applyAlignment="1">
      <alignment horizontal="left" vertical="top"/>
    </xf>
    <xf numFmtId="165" fontId="50" fillId="0" borderId="0" xfId="28" applyNumberFormat="1" applyFont="1" applyFill="1" applyAlignment="1">
      <alignment horizontal="left" vertical="top"/>
    </xf>
    <xf numFmtId="43" fontId="50" fillId="0" borderId="0" xfId="0" applyNumberFormat="1" applyFont="1" applyFill="1" applyAlignment="1">
      <alignment horizontal="left" vertical="top"/>
    </xf>
    <xf numFmtId="0" fontId="48" fillId="0" borderId="0" xfId="0" applyFont="1" applyFill="1" applyAlignment="1">
      <alignment horizontal="left" vertical="top"/>
    </xf>
    <xf numFmtId="0" fontId="49" fillId="0" borderId="0" xfId="0" applyFont="1" applyAlignment="1">
      <alignment horizontal="left" vertical="top"/>
    </xf>
    <xf numFmtId="0" fontId="48" fillId="0" borderId="3" xfId="0" applyFont="1" applyBorder="1" applyAlignment="1">
      <alignment horizontal="left" vertical="top"/>
    </xf>
    <xf numFmtId="168" fontId="48" fillId="0" borderId="9" xfId="0" applyNumberFormat="1" applyFont="1" applyBorder="1" applyAlignment="1">
      <alignment vertical="top"/>
    </xf>
    <xf numFmtId="0" fontId="48" fillId="0" borderId="0" xfId="0" applyFont="1" applyAlignment="1">
      <alignment vertical="top" wrapText="1"/>
    </xf>
    <xf numFmtId="0" fontId="48" fillId="0" borderId="0" xfId="0" applyFont="1" applyAlignment="1">
      <alignment horizontal="center" vertical="top"/>
    </xf>
    <xf numFmtId="0" fontId="49" fillId="0" borderId="0" xfId="0" quotePrefix="1" applyFont="1" applyAlignment="1">
      <alignment vertical="top"/>
    </xf>
    <xf numFmtId="43" fontId="48" fillId="41" borderId="0" xfId="0" applyNumberFormat="1" applyFont="1" applyFill="1" applyAlignment="1">
      <alignment horizontal="left" vertical="top"/>
    </xf>
    <xf numFmtId="43" fontId="48" fillId="0" borderId="0" xfId="0" applyNumberFormat="1" applyFont="1" applyAlignment="1">
      <alignment horizontal="left" vertical="top"/>
    </xf>
    <xf numFmtId="0" fontId="49" fillId="0" borderId="0" xfId="0" quotePrefix="1" applyFont="1" applyFill="1" applyBorder="1" applyAlignment="1">
      <alignment vertical="top"/>
    </xf>
    <xf numFmtId="0" fontId="49" fillId="0" borderId="0" xfId="0" quotePrefix="1" applyFont="1" applyFill="1" applyAlignment="1">
      <alignment horizontal="left" vertical="top"/>
    </xf>
    <xf numFmtId="0" fontId="49" fillId="0" borderId="0" xfId="0" quotePrefix="1" applyFont="1" applyBorder="1" applyAlignment="1">
      <alignment vertical="top"/>
    </xf>
    <xf numFmtId="41" fontId="63" fillId="0" borderId="19" xfId="0" applyNumberFormat="1" applyFont="1" applyBorder="1" applyAlignment="1">
      <alignment horizontal="right"/>
    </xf>
    <xf numFmtId="165" fontId="50" fillId="0" borderId="20" xfId="28" applyNumberFormat="1" applyFont="1" applyFill="1" applyBorder="1" applyAlignment="1">
      <alignment horizontal="right" vertical="top"/>
    </xf>
    <xf numFmtId="165" fontId="50" fillId="0" borderId="19" xfId="28" applyNumberFormat="1" applyFont="1" applyBorder="1" applyAlignment="1">
      <alignment horizontal="right"/>
    </xf>
    <xf numFmtId="165" fontId="51" fillId="0" borderId="0" xfId="28" applyNumberFormat="1" applyFont="1" applyFill="1" applyBorder="1" applyAlignment="1">
      <alignment horizontal="right"/>
    </xf>
    <xf numFmtId="165" fontId="50" fillId="0" borderId="28" xfId="28" applyNumberFormat="1" applyFont="1" applyFill="1" applyBorder="1" applyAlignment="1">
      <alignment horizontal="right"/>
    </xf>
    <xf numFmtId="165" fontId="50" fillId="0" borderId="28" xfId="28" applyNumberFormat="1" applyFont="1" applyBorder="1" applyAlignment="1">
      <alignment horizontal="right"/>
    </xf>
    <xf numFmtId="41" fontId="51" fillId="0" borderId="0" xfId="28" applyNumberFormat="1" applyFont="1" applyFill="1" applyBorder="1" applyAlignment="1">
      <alignment horizontal="left"/>
    </xf>
    <xf numFmtId="41" fontId="50" fillId="0" borderId="19" xfId="28" applyNumberFormat="1" applyFont="1" applyFill="1" applyBorder="1" applyAlignment="1">
      <alignment horizontal="center"/>
    </xf>
    <xf numFmtId="41" fontId="50" fillId="0" borderId="19" xfId="28" applyNumberFormat="1" applyFont="1" applyFill="1" applyBorder="1" applyAlignment="1">
      <alignment horizontal="left"/>
    </xf>
    <xf numFmtId="41" fontId="50" fillId="0" borderId="28" xfId="28" applyNumberFormat="1" applyFont="1" applyFill="1" applyBorder="1" applyAlignment="1">
      <alignment horizontal="right"/>
    </xf>
    <xf numFmtId="41" fontId="50" fillId="0" borderId="19" xfId="28" applyNumberFormat="1" applyFont="1" applyFill="1" applyBorder="1" applyAlignment="1">
      <alignment horizontal="right" vertical="top"/>
    </xf>
    <xf numFmtId="41" fontId="50" fillId="0" borderId="19" xfId="28" applyNumberFormat="1" applyFont="1" applyFill="1" applyBorder="1" applyAlignment="1">
      <alignment horizontal="right" vertical="center"/>
    </xf>
    <xf numFmtId="165" fontId="50" fillId="0" borderId="0" xfId="28" quotePrefix="1" applyNumberFormat="1" applyFont="1" applyFill="1" applyBorder="1" applyAlignment="1">
      <alignment horizontal="right" vertical="top"/>
    </xf>
    <xf numFmtId="41" fontId="50" fillId="0" borderId="28" xfId="28" applyNumberFormat="1" applyFont="1" applyFill="1" applyBorder="1" applyAlignment="1">
      <alignment horizontal="left"/>
    </xf>
    <xf numFmtId="41" fontId="50" fillId="0" borderId="28" xfId="28" applyNumberFormat="1" applyFont="1" applyFill="1" applyBorder="1" applyAlignment="1">
      <alignment horizontal="right" vertical="top"/>
    </xf>
    <xf numFmtId="43" fontId="50" fillId="0" borderId="0" xfId="0" applyNumberFormat="1" applyFont="1" applyBorder="1" applyAlignment="1">
      <alignment horizontal="left" vertical="top"/>
    </xf>
    <xf numFmtId="169" fontId="50" fillId="0" borderId="0" xfId="0" applyNumberFormat="1" applyFont="1" applyAlignment="1">
      <alignment vertical="top"/>
    </xf>
    <xf numFmtId="41" fontId="53" fillId="0" borderId="20" xfId="0" applyNumberFormat="1" applyFont="1" applyFill="1" applyBorder="1" applyAlignment="1">
      <alignment horizontal="right" vertical="top"/>
    </xf>
    <xf numFmtId="165" fontId="53" fillId="0" borderId="20" xfId="28" applyNumberFormat="1" applyFont="1" applyFill="1" applyBorder="1" applyAlignment="1">
      <alignment horizontal="right" vertical="top"/>
    </xf>
    <xf numFmtId="41" fontId="50" fillId="0" borderId="25" xfId="75" applyNumberFormat="1" applyFont="1" applyFill="1" applyBorder="1" applyAlignment="1">
      <alignment horizontal="right"/>
    </xf>
    <xf numFmtId="41" fontId="50" fillId="0" borderId="25" xfId="28" applyNumberFormat="1" applyFont="1" applyFill="1" applyBorder="1" applyAlignment="1">
      <alignment horizontal="right"/>
    </xf>
    <xf numFmtId="41" fontId="50" fillId="0" borderId="25" xfId="28" quotePrefix="1" applyNumberFormat="1" applyFont="1" applyFill="1" applyBorder="1" applyAlignment="1">
      <alignment horizontal="right"/>
    </xf>
    <xf numFmtId="41" fontId="50" fillId="0" borderId="25" xfId="0" applyNumberFormat="1" applyFont="1" applyFill="1" applyBorder="1" applyAlignment="1">
      <alignment horizontal="right"/>
    </xf>
    <xf numFmtId="41" fontId="50" fillId="0" borderId="25" xfId="0" applyNumberFormat="1" applyFont="1" applyBorder="1" applyAlignment="1">
      <alignment horizontal="right"/>
    </xf>
    <xf numFmtId="41" fontId="50" fillId="0" borderId="25" xfId="28" applyNumberFormat="1" applyFont="1" applyBorder="1" applyAlignment="1">
      <alignment horizontal="right"/>
    </xf>
    <xf numFmtId="165" fontId="50" fillId="0" borderId="25" xfId="28" applyNumberFormat="1" applyFont="1" applyBorder="1" applyAlignment="1">
      <alignment horizontal="right"/>
    </xf>
    <xf numFmtId="169" fontId="50" fillId="0" borderId="5" xfId="0" applyNumberFormat="1" applyFont="1" applyFill="1" applyBorder="1" applyAlignment="1">
      <alignment horizontal="right" vertical="top"/>
    </xf>
    <xf numFmtId="169" fontId="48" fillId="0" borderId="23" xfId="0" applyNumberFormat="1" applyFont="1" applyFill="1" applyBorder="1" applyAlignment="1">
      <alignment horizontal="right" vertical="top"/>
    </xf>
    <xf numFmtId="169" fontId="48" fillId="0" borderId="5" xfId="0" applyNumberFormat="1" applyFont="1" applyFill="1" applyBorder="1" applyAlignment="1">
      <alignment horizontal="right" vertical="top"/>
    </xf>
    <xf numFmtId="169" fontId="50" fillId="0" borderId="5" xfId="28" applyNumberFormat="1" applyFont="1" applyFill="1" applyBorder="1" applyAlignment="1">
      <alignment horizontal="right" vertical="top"/>
    </xf>
    <xf numFmtId="169" fontId="57" fillId="0" borderId="23" xfId="28" applyNumberFormat="1" applyFont="1" applyFill="1" applyBorder="1" applyAlignment="1">
      <alignment horizontal="right" vertical="top"/>
    </xf>
    <xf numFmtId="169" fontId="50" fillId="0" borderId="9" xfId="0" applyNumberFormat="1" applyFont="1" applyFill="1" applyBorder="1" applyAlignment="1">
      <alignment horizontal="left" vertical="top"/>
    </xf>
    <xf numFmtId="0" fontId="64" fillId="0" borderId="0" xfId="0" applyFont="1" applyAlignment="1">
      <alignment vertical="top"/>
    </xf>
    <xf numFmtId="6" fontId="64" fillId="0" borderId="0" xfId="0" applyNumberFormat="1" applyFont="1" applyAlignment="1">
      <alignment vertical="top"/>
    </xf>
    <xf numFmtId="3" fontId="50" fillId="0" borderId="0" xfId="0" applyNumberFormat="1" applyFont="1" applyAlignment="1">
      <alignment vertical="top"/>
    </xf>
    <xf numFmtId="3" fontId="50" fillId="0" borderId="0" xfId="0" applyNumberFormat="1" applyFont="1" applyAlignment="1">
      <alignment horizontal="center"/>
    </xf>
    <xf numFmtId="165" fontId="50" fillId="0" borderId="0" xfId="28" applyNumberFormat="1" applyFont="1" applyAlignment="1">
      <alignment vertical="top"/>
    </xf>
    <xf numFmtId="174" fontId="64" fillId="0" borderId="0" xfId="34" applyNumberFormat="1" applyFont="1" applyAlignment="1">
      <alignment vertical="top"/>
    </xf>
    <xf numFmtId="165" fontId="50" fillId="0" borderId="0" xfId="28" applyNumberFormat="1" applyFont="1" applyBorder="1" applyAlignment="1">
      <alignment horizontal="center"/>
    </xf>
    <xf numFmtId="0" fontId="64" fillId="0" borderId="0" xfId="0" applyFont="1" applyBorder="1" applyAlignment="1">
      <alignment vertical="top"/>
    </xf>
    <xf numFmtId="6" fontId="64" fillId="0" borderId="0" xfId="0" applyNumberFormat="1" applyFont="1" applyBorder="1" applyAlignment="1">
      <alignment vertical="top"/>
    </xf>
    <xf numFmtId="3" fontId="50" fillId="0" borderId="0" xfId="0" applyNumberFormat="1" applyFont="1" applyBorder="1" applyAlignment="1">
      <alignment vertical="top"/>
    </xf>
    <xf numFmtId="3" fontId="50" fillId="0" borderId="0" xfId="0" applyNumberFormat="1" applyFont="1" applyBorder="1" applyAlignment="1">
      <alignment horizontal="center"/>
    </xf>
    <xf numFmtId="6" fontId="50" fillId="0" borderId="0" xfId="0" applyNumberFormat="1" applyFont="1" applyBorder="1" applyAlignment="1">
      <alignment vertical="top"/>
    </xf>
    <xf numFmtId="165" fontId="50" fillId="0" borderId="25" xfId="28" applyNumberFormat="1" applyFont="1" applyFill="1" applyBorder="1" applyAlignment="1">
      <alignment horizontal="left" vertical="top"/>
    </xf>
    <xf numFmtId="41" fontId="50" fillId="0" borderId="22" xfId="34" applyNumberFormat="1" applyFont="1" applyFill="1" applyBorder="1" applyAlignment="1">
      <alignment horizontal="left"/>
    </xf>
    <xf numFmtId="165" fontId="50" fillId="0" borderId="34" xfId="28" applyNumberFormat="1" applyFont="1" applyFill="1" applyBorder="1" applyAlignment="1">
      <alignment horizontal="left" vertical="top"/>
    </xf>
    <xf numFmtId="165" fontId="50" fillId="41" borderId="19" xfId="28" applyNumberFormat="1" applyFont="1" applyFill="1" applyBorder="1" applyAlignment="1">
      <alignment horizontal="right" vertical="top"/>
    </xf>
    <xf numFmtId="165" fontId="65" fillId="0" borderId="0" xfId="49" applyNumberFormat="1" applyFont="1" applyAlignment="1">
      <alignment horizontal="right"/>
    </xf>
    <xf numFmtId="165" fontId="52" fillId="0" borderId="37" xfId="106" applyNumberFormat="1" applyFont="1" applyBorder="1" applyAlignment="1">
      <alignment horizontal="right"/>
    </xf>
    <xf numFmtId="0" fontId="65" fillId="0" borderId="29" xfId="49" applyFont="1" applyBorder="1" applyAlignment="1">
      <alignment horizontal="left"/>
    </xf>
    <xf numFmtId="165" fontId="65" fillId="0" borderId="29" xfId="49" applyNumberFormat="1" applyFont="1" applyBorder="1" applyAlignment="1">
      <alignment horizontal="right"/>
    </xf>
    <xf numFmtId="0" fontId="52" fillId="0" borderId="29" xfId="49" applyFont="1" applyBorder="1" applyAlignment="1">
      <alignment horizontal="left" wrapText="1"/>
    </xf>
    <xf numFmtId="0" fontId="52" fillId="0" borderId="26" xfId="106" applyFont="1" applyBorder="1"/>
    <xf numFmtId="165" fontId="65" fillId="0" borderId="26" xfId="49" applyNumberFormat="1" applyFont="1" applyBorder="1" applyAlignment="1">
      <alignment horizontal="right"/>
    </xf>
    <xf numFmtId="0" fontId="55" fillId="0" borderId="20" xfId="106" applyFont="1" applyBorder="1"/>
    <xf numFmtId="165" fontId="55" fillId="0" borderId="20" xfId="106" applyNumberFormat="1" applyFont="1" applyFill="1" applyBorder="1" applyAlignment="1">
      <alignment horizontal="right"/>
    </xf>
    <xf numFmtId="165" fontId="55" fillId="41" borderId="20" xfId="106" applyNumberFormat="1" applyFont="1" applyFill="1" applyBorder="1" applyAlignment="1">
      <alignment horizontal="right"/>
    </xf>
    <xf numFmtId="17" fontId="55" fillId="0" borderId="0" xfId="106" applyNumberFormat="1" applyFont="1" applyBorder="1" applyAlignment="1">
      <alignment horizontal="center"/>
    </xf>
    <xf numFmtId="0" fontId="17" fillId="0" borderId="0" xfId="106" applyFill="1" applyBorder="1"/>
    <xf numFmtId="0" fontId="23" fillId="0" borderId="0" xfId="106" applyFont="1" applyFill="1" applyBorder="1" applyAlignment="1">
      <alignment horizontal="center"/>
    </xf>
    <xf numFmtId="0" fontId="55" fillId="0" borderId="0" xfId="106" applyFont="1" applyFill="1" applyBorder="1"/>
    <xf numFmtId="17" fontId="55" fillId="0" borderId="0" xfId="106" applyNumberFormat="1" applyFont="1" applyFill="1" applyBorder="1" applyAlignment="1">
      <alignment horizontal="center"/>
    </xf>
    <xf numFmtId="0" fontId="55" fillId="0" borderId="0" xfId="106" applyFont="1" applyFill="1" applyBorder="1" applyAlignment="1">
      <alignment horizontal="center"/>
    </xf>
    <xf numFmtId="0" fontId="65" fillId="0" borderId="0" xfId="49" applyFont="1" applyFill="1" applyBorder="1" applyAlignment="1">
      <alignment horizontal="left"/>
    </xf>
    <xf numFmtId="165" fontId="65" fillId="0" borderId="0" xfId="49" applyNumberFormat="1" applyFont="1" applyFill="1" applyBorder="1" applyAlignment="1">
      <alignment horizontal="right"/>
    </xf>
    <xf numFmtId="165" fontId="52" fillId="0" borderId="0" xfId="106" applyNumberFormat="1" applyFont="1" applyFill="1" applyBorder="1" applyAlignment="1">
      <alignment horizontal="right"/>
    </xf>
    <xf numFmtId="0" fontId="52" fillId="0" borderId="0" xfId="49" applyFont="1" applyFill="1" applyBorder="1" applyAlignment="1">
      <alignment horizontal="left" wrapText="1"/>
    </xf>
    <xf numFmtId="0" fontId="52" fillId="0" borderId="0" xfId="106" applyFont="1" applyFill="1" applyBorder="1"/>
    <xf numFmtId="165" fontId="55" fillId="0" borderId="0" xfId="106" applyNumberFormat="1" applyFont="1" applyFill="1" applyBorder="1" applyAlignment="1">
      <alignment horizontal="right"/>
    </xf>
    <xf numFmtId="0" fontId="55" fillId="0" borderId="39" xfId="106" applyFont="1" applyBorder="1"/>
    <xf numFmtId="17" fontId="55" fillId="0" borderId="40" xfId="106" applyNumberFormat="1" applyFont="1" applyBorder="1" applyAlignment="1">
      <alignment horizontal="center"/>
    </xf>
    <xf numFmtId="17" fontId="55" fillId="0" borderId="41" xfId="106" applyNumberFormat="1" applyFont="1" applyBorder="1" applyAlignment="1">
      <alignment horizontal="center"/>
    </xf>
    <xf numFmtId="0" fontId="55" fillId="0" borderId="38" xfId="106" applyFont="1" applyBorder="1" applyAlignment="1">
      <alignment horizontal="center"/>
    </xf>
    <xf numFmtId="165" fontId="65" fillId="0" borderId="0" xfId="49" applyNumberFormat="1" applyFont="1" applyBorder="1" applyAlignment="1">
      <alignment horizontal="right"/>
    </xf>
    <xf numFmtId="0" fontId="61" fillId="0" borderId="0" xfId="0" applyFont="1" applyBorder="1" applyAlignment="1">
      <alignment vertical="top"/>
    </xf>
    <xf numFmtId="0" fontId="50" fillId="0" borderId="0" xfId="0" applyFont="1" applyBorder="1" applyAlignment="1">
      <alignment horizontal="center" vertical="top"/>
    </xf>
    <xf numFmtId="41" fontId="50" fillId="0" borderId="0" xfId="0" applyNumberFormat="1" applyFont="1"/>
    <xf numFmtId="43" fontId="50" fillId="0" borderId="0" xfId="0" applyNumberFormat="1" applyFont="1" applyBorder="1"/>
    <xf numFmtId="0" fontId="53" fillId="34" borderId="0" xfId="0" applyFont="1" applyFill="1" applyBorder="1" applyAlignment="1">
      <alignment horizontal="center" vertical="top"/>
    </xf>
    <xf numFmtId="0" fontId="54" fillId="0" borderId="0" xfId="0" applyFont="1" applyAlignment="1">
      <alignment vertical="top"/>
    </xf>
    <xf numFmtId="0" fontId="51" fillId="0" borderId="24" xfId="0" applyFont="1" applyFill="1" applyBorder="1" applyAlignment="1">
      <alignment horizontal="left" vertical="top" wrapText="1"/>
    </xf>
    <xf numFmtId="43" fontId="55" fillId="34" borderId="0" xfId="1296" applyFont="1" applyFill="1" applyAlignment="1">
      <alignment horizontal="center"/>
    </xf>
    <xf numFmtId="43" fontId="55" fillId="0" borderId="0" xfId="1296" applyFont="1" applyAlignment="1">
      <alignment horizontal="center" wrapText="1"/>
    </xf>
  </cellXfs>
  <cellStyles count="1300">
    <cellStyle name="20% - Accent1" xfId="1" builtinId="30" customBuiltin="1"/>
    <cellStyle name="20% - Accent1 10" xfId="414"/>
    <cellStyle name="20% - Accent1 10 2" xfId="1053"/>
    <cellStyle name="20% - Accent1 11" xfId="548"/>
    <cellStyle name="20% - Accent1 11 2" xfId="1134"/>
    <cellStyle name="20% - Accent1 12" xfId="629"/>
    <cellStyle name="20% - Accent1 12 2" xfId="1215"/>
    <cellStyle name="20% - Accent1 13" xfId="709"/>
    <cellStyle name="20% - Accent1 2" xfId="60"/>
    <cellStyle name="20% - Accent1 2 10" xfId="723"/>
    <cellStyle name="20% - Accent1 2 2" xfId="77"/>
    <cellStyle name="20% - Accent1 2 2 2" xfId="207"/>
    <cellStyle name="20% - Accent1 2 2 2 2" xfId="859"/>
    <cellStyle name="20% - Accent1 2 2 3" xfId="737"/>
    <cellStyle name="20% - Accent1 2 3" xfId="127"/>
    <cellStyle name="20% - Accent1 2 3 2" xfId="779"/>
    <cellStyle name="20% - Accent1 2 4" xfId="180"/>
    <cellStyle name="20% - Accent1 2 4 2" xfId="832"/>
    <cellStyle name="20% - Accent1 2 5" xfId="251"/>
    <cellStyle name="20% - Accent1 2 5 2" xfId="902"/>
    <cellStyle name="20% - Accent1 2 6" xfId="333"/>
    <cellStyle name="20% - Accent1 2 6 2" xfId="984"/>
    <cellStyle name="20% - Accent1 2 7" xfId="437"/>
    <cellStyle name="20% - Accent1 2 7 2" xfId="1066"/>
    <cellStyle name="20% - Accent1 2 8" xfId="561"/>
    <cellStyle name="20% - Accent1 2 8 2" xfId="1147"/>
    <cellStyle name="20% - Accent1 2 9" xfId="642"/>
    <cellStyle name="20% - Accent1 2 9 2" xfId="1228"/>
    <cellStyle name="20% - Accent1 2_Sheet1" xfId="408"/>
    <cellStyle name="20% - Accent1 3" xfId="78"/>
    <cellStyle name="20% - Accent1 3 2" xfId="141"/>
    <cellStyle name="20% - Accent1 3 2 2" xfId="793"/>
    <cellStyle name="20% - Accent1 3 3" xfId="194"/>
    <cellStyle name="20% - Accent1 3 3 2" xfId="846"/>
    <cellStyle name="20% - Accent1 3 4" xfId="265"/>
    <cellStyle name="20% - Accent1 3 4 2" xfId="916"/>
    <cellStyle name="20% - Accent1 3 5" xfId="347"/>
    <cellStyle name="20% - Accent1 3 5 2" xfId="998"/>
    <cellStyle name="20% - Accent1 3 6" xfId="451"/>
    <cellStyle name="20% - Accent1 3 6 2" xfId="1080"/>
    <cellStyle name="20% - Accent1 3 7" xfId="575"/>
    <cellStyle name="20% - Accent1 3 7 2" xfId="1161"/>
    <cellStyle name="20% - Accent1 3 8" xfId="656"/>
    <cellStyle name="20% - Accent1 3 8 2" xfId="1242"/>
    <cellStyle name="20% - Accent1 3 9" xfId="738"/>
    <cellStyle name="20% - Accent1 3_Sheet1" xfId="435"/>
    <cellStyle name="20% - Accent1 4" xfId="154"/>
    <cellStyle name="20% - Accent1 4 2" xfId="278"/>
    <cellStyle name="20% - Accent1 4 2 2" xfId="929"/>
    <cellStyle name="20% - Accent1 4 3" xfId="360"/>
    <cellStyle name="20% - Accent1 4 3 2" xfId="1011"/>
    <cellStyle name="20% - Accent1 4 4" xfId="464"/>
    <cellStyle name="20% - Accent1 4 4 2" xfId="1093"/>
    <cellStyle name="20% - Accent1 4 5" xfId="588"/>
    <cellStyle name="20% - Accent1 4 5 2" xfId="1174"/>
    <cellStyle name="20% - Accent1 4 6" xfId="669"/>
    <cellStyle name="20% - Accent1 4 6 2" xfId="1255"/>
    <cellStyle name="20% - Accent1 4 7" xfId="806"/>
    <cellStyle name="20% - Accent1 4_Sheet1" xfId="406"/>
    <cellStyle name="20% - Accent1 5" xfId="114"/>
    <cellStyle name="20% - Accent1 5 2" xfId="291"/>
    <cellStyle name="20% - Accent1 5 2 2" xfId="942"/>
    <cellStyle name="20% - Accent1 5 3" xfId="373"/>
    <cellStyle name="20% - Accent1 5 3 2" xfId="1024"/>
    <cellStyle name="20% - Accent1 5 4" xfId="477"/>
    <cellStyle name="20% - Accent1 5 4 2" xfId="1106"/>
    <cellStyle name="20% - Accent1 5 5" xfId="601"/>
    <cellStyle name="20% - Accent1 5 5 2" xfId="1187"/>
    <cellStyle name="20% - Accent1 5 6" xfId="682"/>
    <cellStyle name="20% - Accent1 5 6 2" xfId="1268"/>
    <cellStyle name="20% - Accent1 5 7" xfId="766"/>
    <cellStyle name="20% - Accent1 5_Sheet1" xfId="410"/>
    <cellStyle name="20% - Accent1 6" xfId="166"/>
    <cellStyle name="20% - Accent1 6 2" xfId="304"/>
    <cellStyle name="20% - Accent1 6 2 2" xfId="955"/>
    <cellStyle name="20% - Accent1 6 3" xfId="386"/>
    <cellStyle name="20% - Accent1 6 3 2" xfId="1037"/>
    <cellStyle name="20% - Accent1 6 4" xfId="490"/>
    <cellStyle name="20% - Accent1 6 4 2" xfId="1119"/>
    <cellStyle name="20% - Accent1 6 5" xfId="614"/>
    <cellStyle name="20% - Accent1 6 5 2" xfId="1200"/>
    <cellStyle name="20% - Accent1 6 6" xfId="695"/>
    <cellStyle name="20% - Accent1 6 6 2" xfId="1281"/>
    <cellStyle name="20% - Accent1 6 7" xfId="818"/>
    <cellStyle name="20% - Accent1 6_Sheet1" xfId="407"/>
    <cellStyle name="20% - Accent1 7" xfId="223"/>
    <cellStyle name="20% - Accent1 7 2" xfId="874"/>
    <cellStyle name="20% - Accent1 8" xfId="238"/>
    <cellStyle name="20% - Accent1 8 2" xfId="889"/>
    <cellStyle name="20% - Accent1 9" xfId="320"/>
    <cellStyle name="20% - Accent1 9 2" xfId="971"/>
    <cellStyle name="20% - Accent2" xfId="2" builtinId="34" customBuiltin="1"/>
    <cellStyle name="20% - Accent2 10" xfId="418"/>
    <cellStyle name="20% - Accent2 10 2" xfId="1055"/>
    <cellStyle name="20% - Accent2 11" xfId="550"/>
    <cellStyle name="20% - Accent2 11 2" xfId="1136"/>
    <cellStyle name="20% - Accent2 12" xfId="631"/>
    <cellStyle name="20% - Accent2 12 2" xfId="1217"/>
    <cellStyle name="20% - Accent2 13" xfId="710"/>
    <cellStyle name="20% - Accent2 2" xfId="61"/>
    <cellStyle name="20% - Accent2 2 10" xfId="724"/>
    <cellStyle name="20% - Accent2 2 2" xfId="79"/>
    <cellStyle name="20% - Accent2 2 2 2" xfId="208"/>
    <cellStyle name="20% - Accent2 2 2 2 2" xfId="860"/>
    <cellStyle name="20% - Accent2 2 2 3" xfId="739"/>
    <cellStyle name="20% - Accent2 2 3" xfId="129"/>
    <cellStyle name="20% - Accent2 2 3 2" xfId="781"/>
    <cellStyle name="20% - Accent2 2 4" xfId="181"/>
    <cellStyle name="20% - Accent2 2 4 2" xfId="833"/>
    <cellStyle name="20% - Accent2 2 5" xfId="253"/>
    <cellStyle name="20% - Accent2 2 5 2" xfId="904"/>
    <cellStyle name="20% - Accent2 2 6" xfId="335"/>
    <cellStyle name="20% - Accent2 2 6 2" xfId="986"/>
    <cellStyle name="20% - Accent2 2 7" xfId="439"/>
    <cellStyle name="20% - Accent2 2 7 2" xfId="1068"/>
    <cellStyle name="20% - Accent2 2 8" xfId="563"/>
    <cellStyle name="20% - Accent2 2 8 2" xfId="1149"/>
    <cellStyle name="20% - Accent2 2 9" xfId="644"/>
    <cellStyle name="20% - Accent2 2 9 2" xfId="1230"/>
    <cellStyle name="20% - Accent2 2_Sheet1" xfId="403"/>
    <cellStyle name="20% - Accent2 3" xfId="80"/>
    <cellStyle name="20% - Accent2 3 2" xfId="143"/>
    <cellStyle name="20% - Accent2 3 2 2" xfId="795"/>
    <cellStyle name="20% - Accent2 3 3" xfId="195"/>
    <cellStyle name="20% - Accent2 3 3 2" xfId="847"/>
    <cellStyle name="20% - Accent2 3 4" xfId="267"/>
    <cellStyle name="20% - Accent2 3 4 2" xfId="918"/>
    <cellStyle name="20% - Accent2 3 5" xfId="349"/>
    <cellStyle name="20% - Accent2 3 5 2" xfId="1000"/>
    <cellStyle name="20% - Accent2 3 6" xfId="453"/>
    <cellStyle name="20% - Accent2 3 6 2" xfId="1082"/>
    <cellStyle name="20% - Accent2 3 7" xfId="577"/>
    <cellStyle name="20% - Accent2 3 7 2" xfId="1163"/>
    <cellStyle name="20% - Accent2 3 8" xfId="658"/>
    <cellStyle name="20% - Accent2 3 8 2" xfId="1244"/>
    <cellStyle name="20% - Accent2 3 9" xfId="740"/>
    <cellStyle name="20% - Accent2 3_Sheet1" xfId="402"/>
    <cellStyle name="20% - Accent2 4" xfId="156"/>
    <cellStyle name="20% - Accent2 4 2" xfId="280"/>
    <cellStyle name="20% - Accent2 4 2 2" xfId="931"/>
    <cellStyle name="20% - Accent2 4 3" xfId="362"/>
    <cellStyle name="20% - Accent2 4 3 2" xfId="1013"/>
    <cellStyle name="20% - Accent2 4 4" xfId="466"/>
    <cellStyle name="20% - Accent2 4 4 2" xfId="1095"/>
    <cellStyle name="20% - Accent2 4 5" xfId="590"/>
    <cellStyle name="20% - Accent2 4 5 2" xfId="1176"/>
    <cellStyle name="20% - Accent2 4 6" xfId="671"/>
    <cellStyle name="20% - Accent2 4 6 2" xfId="1257"/>
    <cellStyle name="20% - Accent2 4 7" xfId="808"/>
    <cellStyle name="20% - Accent2 4_Sheet1" xfId="401"/>
    <cellStyle name="20% - Accent2 5" xfId="116"/>
    <cellStyle name="20% - Accent2 5 2" xfId="293"/>
    <cellStyle name="20% - Accent2 5 2 2" xfId="944"/>
    <cellStyle name="20% - Accent2 5 3" xfId="375"/>
    <cellStyle name="20% - Accent2 5 3 2" xfId="1026"/>
    <cellStyle name="20% - Accent2 5 4" xfId="479"/>
    <cellStyle name="20% - Accent2 5 4 2" xfId="1108"/>
    <cellStyle name="20% - Accent2 5 5" xfId="603"/>
    <cellStyle name="20% - Accent2 5 5 2" xfId="1189"/>
    <cellStyle name="20% - Accent2 5 6" xfId="684"/>
    <cellStyle name="20% - Accent2 5 6 2" xfId="1270"/>
    <cellStyle name="20% - Accent2 5 7" xfId="768"/>
    <cellStyle name="20% - Accent2 5_Sheet1" xfId="404"/>
    <cellStyle name="20% - Accent2 6" xfId="167"/>
    <cellStyle name="20% - Accent2 6 2" xfId="306"/>
    <cellStyle name="20% - Accent2 6 2 2" xfId="957"/>
    <cellStyle name="20% - Accent2 6 3" xfId="388"/>
    <cellStyle name="20% - Accent2 6 3 2" xfId="1039"/>
    <cellStyle name="20% - Accent2 6 4" xfId="492"/>
    <cellStyle name="20% - Accent2 6 4 2" xfId="1121"/>
    <cellStyle name="20% - Accent2 6 5" xfId="616"/>
    <cellStyle name="20% - Accent2 6 5 2" xfId="1202"/>
    <cellStyle name="20% - Accent2 6 6" xfId="697"/>
    <cellStyle name="20% - Accent2 6 6 2" xfId="1283"/>
    <cellStyle name="20% - Accent2 6 7" xfId="819"/>
    <cellStyle name="20% - Accent2 6_Sheet1" xfId="412"/>
    <cellStyle name="20% - Accent2 7" xfId="225"/>
    <cellStyle name="20% - Accent2 7 2" xfId="876"/>
    <cellStyle name="20% - Accent2 8" xfId="240"/>
    <cellStyle name="20% - Accent2 8 2" xfId="891"/>
    <cellStyle name="20% - Accent2 9" xfId="322"/>
    <cellStyle name="20% - Accent2 9 2" xfId="973"/>
    <cellStyle name="20% - Accent3" xfId="3" builtinId="38" customBuiltin="1"/>
    <cellStyle name="20% - Accent3 10" xfId="421"/>
    <cellStyle name="20% - Accent3 10 2" xfId="1057"/>
    <cellStyle name="20% - Accent3 11" xfId="552"/>
    <cellStyle name="20% - Accent3 11 2" xfId="1138"/>
    <cellStyle name="20% - Accent3 12" xfId="633"/>
    <cellStyle name="20% - Accent3 12 2" xfId="1219"/>
    <cellStyle name="20% - Accent3 13" xfId="711"/>
    <cellStyle name="20% - Accent3 2" xfId="62"/>
    <cellStyle name="20% - Accent3 2 10" xfId="725"/>
    <cellStyle name="20% - Accent3 2 2" xfId="81"/>
    <cellStyle name="20% - Accent3 2 2 2" xfId="209"/>
    <cellStyle name="20% - Accent3 2 2 2 2" xfId="861"/>
    <cellStyle name="20% - Accent3 2 2 3" xfId="741"/>
    <cellStyle name="20% - Accent3 2 3" xfId="131"/>
    <cellStyle name="20% - Accent3 2 3 2" xfId="783"/>
    <cellStyle name="20% - Accent3 2 4" xfId="182"/>
    <cellStyle name="20% - Accent3 2 4 2" xfId="834"/>
    <cellStyle name="20% - Accent3 2 5" xfId="255"/>
    <cellStyle name="20% - Accent3 2 5 2" xfId="906"/>
    <cellStyle name="20% - Accent3 2 6" xfId="337"/>
    <cellStyle name="20% - Accent3 2 6 2" xfId="988"/>
    <cellStyle name="20% - Accent3 2 7" xfId="441"/>
    <cellStyle name="20% - Accent3 2 7 2" xfId="1070"/>
    <cellStyle name="20% - Accent3 2 8" xfId="565"/>
    <cellStyle name="20% - Accent3 2 8 2" xfId="1151"/>
    <cellStyle name="20% - Accent3 2 9" xfId="646"/>
    <cellStyle name="20% - Accent3 2 9 2" xfId="1232"/>
    <cellStyle name="20% - Accent3 2_Sheet1" xfId="409"/>
    <cellStyle name="20% - Accent3 3" xfId="82"/>
    <cellStyle name="20% - Accent3 3 2" xfId="145"/>
    <cellStyle name="20% - Accent3 3 2 2" xfId="797"/>
    <cellStyle name="20% - Accent3 3 3" xfId="196"/>
    <cellStyle name="20% - Accent3 3 3 2" xfId="848"/>
    <cellStyle name="20% - Accent3 3 4" xfId="269"/>
    <cellStyle name="20% - Accent3 3 4 2" xfId="920"/>
    <cellStyle name="20% - Accent3 3 5" xfId="351"/>
    <cellStyle name="20% - Accent3 3 5 2" xfId="1002"/>
    <cellStyle name="20% - Accent3 3 6" xfId="455"/>
    <cellStyle name="20% - Accent3 3 6 2" xfId="1084"/>
    <cellStyle name="20% - Accent3 3 7" xfId="579"/>
    <cellStyle name="20% - Accent3 3 7 2" xfId="1165"/>
    <cellStyle name="20% - Accent3 3 8" xfId="660"/>
    <cellStyle name="20% - Accent3 3 8 2" xfId="1246"/>
    <cellStyle name="20% - Accent3 3 9" xfId="742"/>
    <cellStyle name="20% - Accent3 3_Sheet1" xfId="405"/>
    <cellStyle name="20% - Accent3 4" xfId="158"/>
    <cellStyle name="20% - Accent3 4 2" xfId="282"/>
    <cellStyle name="20% - Accent3 4 2 2" xfId="933"/>
    <cellStyle name="20% - Accent3 4 3" xfId="364"/>
    <cellStyle name="20% - Accent3 4 3 2" xfId="1015"/>
    <cellStyle name="20% - Accent3 4 4" xfId="468"/>
    <cellStyle name="20% - Accent3 4 4 2" xfId="1097"/>
    <cellStyle name="20% - Accent3 4 5" xfId="592"/>
    <cellStyle name="20% - Accent3 4 5 2" xfId="1178"/>
    <cellStyle name="20% - Accent3 4 6" xfId="673"/>
    <cellStyle name="20% - Accent3 4 6 2" xfId="1259"/>
    <cellStyle name="20% - Accent3 4 7" xfId="810"/>
    <cellStyle name="20% - Accent3 4_Sheet1" xfId="431"/>
    <cellStyle name="20% - Accent3 5" xfId="118"/>
    <cellStyle name="20% - Accent3 5 2" xfId="295"/>
    <cellStyle name="20% - Accent3 5 2 2" xfId="946"/>
    <cellStyle name="20% - Accent3 5 3" xfId="377"/>
    <cellStyle name="20% - Accent3 5 3 2" xfId="1028"/>
    <cellStyle name="20% - Accent3 5 4" xfId="481"/>
    <cellStyle name="20% - Accent3 5 4 2" xfId="1110"/>
    <cellStyle name="20% - Accent3 5 5" xfId="605"/>
    <cellStyle name="20% - Accent3 5 5 2" xfId="1191"/>
    <cellStyle name="20% - Accent3 5 6" xfId="686"/>
    <cellStyle name="20% - Accent3 5 6 2" xfId="1272"/>
    <cellStyle name="20% - Accent3 5 7" xfId="770"/>
    <cellStyle name="20% - Accent3 5_Sheet1" xfId="427"/>
    <cellStyle name="20% - Accent3 6" xfId="168"/>
    <cellStyle name="20% - Accent3 6 2" xfId="308"/>
    <cellStyle name="20% - Accent3 6 2 2" xfId="959"/>
    <cellStyle name="20% - Accent3 6 3" xfId="390"/>
    <cellStyle name="20% - Accent3 6 3 2" xfId="1041"/>
    <cellStyle name="20% - Accent3 6 4" xfId="494"/>
    <cellStyle name="20% - Accent3 6 4 2" xfId="1123"/>
    <cellStyle name="20% - Accent3 6 5" xfId="618"/>
    <cellStyle name="20% - Accent3 6 5 2" xfId="1204"/>
    <cellStyle name="20% - Accent3 6 6" xfId="699"/>
    <cellStyle name="20% - Accent3 6 6 2" xfId="1285"/>
    <cellStyle name="20% - Accent3 6 7" xfId="820"/>
    <cellStyle name="20% - Accent3 6_Sheet1" xfId="423"/>
    <cellStyle name="20% - Accent3 7" xfId="227"/>
    <cellStyle name="20% - Accent3 7 2" xfId="878"/>
    <cellStyle name="20% - Accent3 8" xfId="242"/>
    <cellStyle name="20% - Accent3 8 2" xfId="893"/>
    <cellStyle name="20% - Accent3 9" xfId="324"/>
    <cellStyle name="20% - Accent3 9 2" xfId="975"/>
    <cellStyle name="20% - Accent4" xfId="4" builtinId="42" customBuiltin="1"/>
    <cellStyle name="20% - Accent4 10" xfId="424"/>
    <cellStyle name="20% - Accent4 10 2" xfId="1059"/>
    <cellStyle name="20% - Accent4 11" xfId="554"/>
    <cellStyle name="20% - Accent4 11 2" xfId="1140"/>
    <cellStyle name="20% - Accent4 12" xfId="635"/>
    <cellStyle name="20% - Accent4 12 2" xfId="1221"/>
    <cellStyle name="20% - Accent4 13" xfId="712"/>
    <cellStyle name="20% - Accent4 2" xfId="63"/>
    <cellStyle name="20% - Accent4 2 10" xfId="726"/>
    <cellStyle name="20% - Accent4 2 2" xfId="83"/>
    <cellStyle name="20% - Accent4 2 2 2" xfId="210"/>
    <cellStyle name="20% - Accent4 2 2 2 2" xfId="862"/>
    <cellStyle name="20% - Accent4 2 2 3" xfId="743"/>
    <cellStyle name="20% - Accent4 2 3" xfId="133"/>
    <cellStyle name="20% - Accent4 2 3 2" xfId="785"/>
    <cellStyle name="20% - Accent4 2 4" xfId="183"/>
    <cellStyle name="20% - Accent4 2 4 2" xfId="835"/>
    <cellStyle name="20% - Accent4 2 5" xfId="257"/>
    <cellStyle name="20% - Accent4 2 5 2" xfId="908"/>
    <cellStyle name="20% - Accent4 2 6" xfId="339"/>
    <cellStyle name="20% - Accent4 2 6 2" xfId="990"/>
    <cellStyle name="20% - Accent4 2 7" xfId="443"/>
    <cellStyle name="20% - Accent4 2 7 2" xfId="1072"/>
    <cellStyle name="20% - Accent4 2 8" xfId="567"/>
    <cellStyle name="20% - Accent4 2 8 2" xfId="1153"/>
    <cellStyle name="20% - Accent4 2 9" xfId="648"/>
    <cellStyle name="20% - Accent4 2 9 2" xfId="1234"/>
    <cellStyle name="20% - Accent4 2_Sheet1" xfId="417"/>
    <cellStyle name="20% - Accent4 3" xfId="84"/>
    <cellStyle name="20% - Accent4 3 2" xfId="147"/>
    <cellStyle name="20% - Accent4 3 2 2" xfId="799"/>
    <cellStyle name="20% - Accent4 3 3" xfId="197"/>
    <cellStyle name="20% - Accent4 3 3 2" xfId="849"/>
    <cellStyle name="20% - Accent4 3 4" xfId="271"/>
    <cellStyle name="20% - Accent4 3 4 2" xfId="922"/>
    <cellStyle name="20% - Accent4 3 5" xfId="353"/>
    <cellStyle name="20% - Accent4 3 5 2" xfId="1004"/>
    <cellStyle name="20% - Accent4 3 6" xfId="457"/>
    <cellStyle name="20% - Accent4 3 6 2" xfId="1086"/>
    <cellStyle name="20% - Accent4 3 7" xfId="581"/>
    <cellStyle name="20% - Accent4 3 7 2" xfId="1167"/>
    <cellStyle name="20% - Accent4 3 8" xfId="662"/>
    <cellStyle name="20% - Accent4 3 8 2" xfId="1248"/>
    <cellStyle name="20% - Accent4 3 9" xfId="744"/>
    <cellStyle name="20% - Accent4 3_Sheet1" xfId="413"/>
    <cellStyle name="20% - Accent4 4" xfId="160"/>
    <cellStyle name="20% - Accent4 4 2" xfId="284"/>
    <cellStyle name="20% - Accent4 4 2 2" xfId="935"/>
    <cellStyle name="20% - Accent4 4 3" xfId="366"/>
    <cellStyle name="20% - Accent4 4 3 2" xfId="1017"/>
    <cellStyle name="20% - Accent4 4 4" xfId="470"/>
    <cellStyle name="20% - Accent4 4 4 2" xfId="1099"/>
    <cellStyle name="20% - Accent4 4 5" xfId="594"/>
    <cellStyle name="20% - Accent4 4 5 2" xfId="1180"/>
    <cellStyle name="20% - Accent4 4 6" xfId="675"/>
    <cellStyle name="20% - Accent4 4 6 2" xfId="1261"/>
    <cellStyle name="20% - Accent4 4 7" xfId="812"/>
    <cellStyle name="20% - Accent4 4_Sheet1" xfId="434"/>
    <cellStyle name="20% - Accent4 5" xfId="120"/>
    <cellStyle name="20% - Accent4 5 2" xfId="297"/>
    <cellStyle name="20% - Accent4 5 2 2" xfId="948"/>
    <cellStyle name="20% - Accent4 5 3" xfId="379"/>
    <cellStyle name="20% - Accent4 5 3 2" xfId="1030"/>
    <cellStyle name="20% - Accent4 5 4" xfId="483"/>
    <cellStyle name="20% - Accent4 5 4 2" xfId="1112"/>
    <cellStyle name="20% - Accent4 5 5" xfId="607"/>
    <cellStyle name="20% - Accent4 5 5 2" xfId="1193"/>
    <cellStyle name="20% - Accent4 5 6" xfId="688"/>
    <cellStyle name="20% - Accent4 5 6 2" xfId="1274"/>
    <cellStyle name="20% - Accent4 5 7" xfId="772"/>
    <cellStyle name="20% - Accent4 5_Sheet1" xfId="430"/>
    <cellStyle name="20% - Accent4 6" xfId="169"/>
    <cellStyle name="20% - Accent4 6 2" xfId="310"/>
    <cellStyle name="20% - Accent4 6 2 2" xfId="961"/>
    <cellStyle name="20% - Accent4 6 3" xfId="392"/>
    <cellStyle name="20% - Accent4 6 3 2" xfId="1043"/>
    <cellStyle name="20% - Accent4 6 4" xfId="496"/>
    <cellStyle name="20% - Accent4 6 4 2" xfId="1125"/>
    <cellStyle name="20% - Accent4 6 5" xfId="620"/>
    <cellStyle name="20% - Accent4 6 5 2" xfId="1206"/>
    <cellStyle name="20% - Accent4 6 6" xfId="701"/>
    <cellStyle name="20% - Accent4 6 6 2" xfId="1287"/>
    <cellStyle name="20% - Accent4 6 7" xfId="821"/>
    <cellStyle name="20% - Accent4 6_Sheet1" xfId="426"/>
    <cellStyle name="20% - Accent4 7" xfId="229"/>
    <cellStyle name="20% - Accent4 7 2" xfId="880"/>
    <cellStyle name="20% - Accent4 8" xfId="244"/>
    <cellStyle name="20% - Accent4 8 2" xfId="895"/>
    <cellStyle name="20% - Accent4 9" xfId="326"/>
    <cellStyle name="20% - Accent4 9 2" xfId="977"/>
    <cellStyle name="20% - Accent5" xfId="5" builtinId="46" customBuiltin="1"/>
    <cellStyle name="20% - Accent5 10" xfId="428"/>
    <cellStyle name="20% - Accent5 10 2" xfId="1061"/>
    <cellStyle name="20% - Accent5 11" xfId="556"/>
    <cellStyle name="20% - Accent5 11 2" xfId="1142"/>
    <cellStyle name="20% - Accent5 12" xfId="637"/>
    <cellStyle name="20% - Accent5 12 2" xfId="1223"/>
    <cellStyle name="20% - Accent5 13" xfId="713"/>
    <cellStyle name="20% - Accent5 2" xfId="64"/>
    <cellStyle name="20% - Accent5 2 10" xfId="727"/>
    <cellStyle name="20% - Accent5 2 2" xfId="85"/>
    <cellStyle name="20% - Accent5 2 2 2" xfId="211"/>
    <cellStyle name="20% - Accent5 2 2 2 2" xfId="863"/>
    <cellStyle name="20% - Accent5 2 2 3" xfId="745"/>
    <cellStyle name="20% - Accent5 2 3" xfId="135"/>
    <cellStyle name="20% - Accent5 2 3 2" xfId="787"/>
    <cellStyle name="20% - Accent5 2 4" xfId="184"/>
    <cellStyle name="20% - Accent5 2 4 2" xfId="836"/>
    <cellStyle name="20% - Accent5 2 5" xfId="259"/>
    <cellStyle name="20% - Accent5 2 5 2" xfId="910"/>
    <cellStyle name="20% - Accent5 2 6" xfId="341"/>
    <cellStyle name="20% - Accent5 2 6 2" xfId="992"/>
    <cellStyle name="20% - Accent5 2 7" xfId="445"/>
    <cellStyle name="20% - Accent5 2 7 2" xfId="1074"/>
    <cellStyle name="20% - Accent5 2 8" xfId="569"/>
    <cellStyle name="20% - Accent5 2 8 2" xfId="1155"/>
    <cellStyle name="20% - Accent5 2 9" xfId="650"/>
    <cellStyle name="20% - Accent5 2 9 2" xfId="1236"/>
    <cellStyle name="20% - Accent5 2_Sheet1" xfId="420"/>
    <cellStyle name="20% - Accent5 3" xfId="86"/>
    <cellStyle name="20% - Accent5 3 2" xfId="149"/>
    <cellStyle name="20% - Accent5 3 2 2" xfId="801"/>
    <cellStyle name="20% - Accent5 3 3" xfId="198"/>
    <cellStyle name="20% - Accent5 3 3 2" xfId="850"/>
    <cellStyle name="20% - Accent5 3 4" xfId="273"/>
    <cellStyle name="20% - Accent5 3 4 2" xfId="924"/>
    <cellStyle name="20% - Accent5 3 5" xfId="355"/>
    <cellStyle name="20% - Accent5 3 5 2" xfId="1006"/>
    <cellStyle name="20% - Accent5 3 6" xfId="459"/>
    <cellStyle name="20% - Accent5 3 6 2" xfId="1088"/>
    <cellStyle name="20% - Accent5 3 7" xfId="583"/>
    <cellStyle name="20% - Accent5 3 7 2" xfId="1169"/>
    <cellStyle name="20% - Accent5 3 8" xfId="664"/>
    <cellStyle name="20% - Accent5 3 8 2" xfId="1250"/>
    <cellStyle name="20% - Accent5 3 9" xfId="746"/>
    <cellStyle name="20% - Accent5 3_Sheet1" xfId="416"/>
    <cellStyle name="20% - Accent5 4" xfId="162"/>
    <cellStyle name="20% - Accent5 4 2" xfId="286"/>
    <cellStyle name="20% - Accent5 4 2 2" xfId="937"/>
    <cellStyle name="20% - Accent5 4 3" xfId="368"/>
    <cellStyle name="20% - Accent5 4 3 2" xfId="1019"/>
    <cellStyle name="20% - Accent5 4 4" xfId="472"/>
    <cellStyle name="20% - Accent5 4 4 2" xfId="1101"/>
    <cellStyle name="20% - Accent5 4 5" xfId="596"/>
    <cellStyle name="20% - Accent5 4 5 2" xfId="1182"/>
    <cellStyle name="20% - Accent5 4 6" xfId="677"/>
    <cellStyle name="20% - Accent5 4 6 2" xfId="1263"/>
    <cellStyle name="20% - Accent5 4 7" xfId="814"/>
    <cellStyle name="20% - Accent5 4_Sheet1" xfId="505"/>
    <cellStyle name="20% - Accent5 5" xfId="122"/>
    <cellStyle name="20% - Accent5 5 2" xfId="299"/>
    <cellStyle name="20% - Accent5 5 2 2" xfId="950"/>
    <cellStyle name="20% - Accent5 5 3" xfId="381"/>
    <cellStyle name="20% - Accent5 5 3 2" xfId="1032"/>
    <cellStyle name="20% - Accent5 5 4" xfId="485"/>
    <cellStyle name="20% - Accent5 5 4 2" xfId="1114"/>
    <cellStyle name="20% - Accent5 5 5" xfId="609"/>
    <cellStyle name="20% - Accent5 5 5 2" xfId="1195"/>
    <cellStyle name="20% - Accent5 5 6" xfId="690"/>
    <cellStyle name="20% - Accent5 5 6 2" xfId="1276"/>
    <cellStyle name="20% - Accent5 5 7" xfId="774"/>
    <cellStyle name="20% - Accent5 5_Sheet1" xfId="506"/>
    <cellStyle name="20% - Accent5 6" xfId="170"/>
    <cellStyle name="20% - Accent5 6 2" xfId="312"/>
    <cellStyle name="20% - Accent5 6 2 2" xfId="963"/>
    <cellStyle name="20% - Accent5 6 3" xfId="394"/>
    <cellStyle name="20% - Accent5 6 3 2" xfId="1045"/>
    <cellStyle name="20% - Accent5 6 4" xfId="498"/>
    <cellStyle name="20% - Accent5 6 4 2" xfId="1127"/>
    <cellStyle name="20% - Accent5 6 5" xfId="622"/>
    <cellStyle name="20% - Accent5 6 5 2" xfId="1208"/>
    <cellStyle name="20% - Accent5 6 6" xfId="703"/>
    <cellStyle name="20% - Accent5 6 6 2" xfId="1289"/>
    <cellStyle name="20% - Accent5 6 7" xfId="822"/>
    <cellStyle name="20% - Accent5 6_Sheet1" xfId="507"/>
    <cellStyle name="20% - Accent5 7" xfId="231"/>
    <cellStyle name="20% - Accent5 7 2" xfId="882"/>
    <cellStyle name="20% - Accent5 8" xfId="246"/>
    <cellStyle name="20% - Accent5 8 2" xfId="897"/>
    <cellStyle name="20% - Accent5 9" xfId="328"/>
    <cellStyle name="20% - Accent5 9 2" xfId="979"/>
    <cellStyle name="20% - Accent6" xfId="6" builtinId="50" customBuiltin="1"/>
    <cellStyle name="20% - Accent6 10" xfId="432"/>
    <cellStyle name="20% - Accent6 10 2" xfId="1063"/>
    <cellStyle name="20% - Accent6 11" xfId="558"/>
    <cellStyle name="20% - Accent6 11 2" xfId="1144"/>
    <cellStyle name="20% - Accent6 12" xfId="639"/>
    <cellStyle name="20% - Accent6 12 2" xfId="1225"/>
    <cellStyle name="20% - Accent6 13" xfId="714"/>
    <cellStyle name="20% - Accent6 2" xfId="65"/>
    <cellStyle name="20% - Accent6 2 10" xfId="728"/>
    <cellStyle name="20% - Accent6 2 2" xfId="87"/>
    <cellStyle name="20% - Accent6 2 2 2" xfId="212"/>
    <cellStyle name="20% - Accent6 2 2 2 2" xfId="864"/>
    <cellStyle name="20% - Accent6 2 2 3" xfId="747"/>
    <cellStyle name="20% - Accent6 2 3" xfId="137"/>
    <cellStyle name="20% - Accent6 2 3 2" xfId="789"/>
    <cellStyle name="20% - Accent6 2 4" xfId="185"/>
    <cellStyle name="20% - Accent6 2 4 2" xfId="837"/>
    <cellStyle name="20% - Accent6 2 5" xfId="261"/>
    <cellStyle name="20% - Accent6 2 5 2" xfId="912"/>
    <cellStyle name="20% - Accent6 2 6" xfId="343"/>
    <cellStyle name="20% - Accent6 2 6 2" xfId="994"/>
    <cellStyle name="20% - Accent6 2 7" xfId="447"/>
    <cellStyle name="20% - Accent6 2 7 2" xfId="1076"/>
    <cellStyle name="20% - Accent6 2 8" xfId="571"/>
    <cellStyle name="20% - Accent6 2 8 2" xfId="1157"/>
    <cellStyle name="20% - Accent6 2 9" xfId="652"/>
    <cellStyle name="20% - Accent6 2 9 2" xfId="1238"/>
    <cellStyle name="20% - Accent6 2_Sheet1" xfId="508"/>
    <cellStyle name="20% - Accent6 3" xfId="88"/>
    <cellStyle name="20% - Accent6 3 2" xfId="151"/>
    <cellStyle name="20% - Accent6 3 2 2" xfId="803"/>
    <cellStyle name="20% - Accent6 3 3" xfId="199"/>
    <cellStyle name="20% - Accent6 3 3 2" xfId="851"/>
    <cellStyle name="20% - Accent6 3 4" xfId="275"/>
    <cellStyle name="20% - Accent6 3 4 2" xfId="926"/>
    <cellStyle name="20% - Accent6 3 5" xfId="357"/>
    <cellStyle name="20% - Accent6 3 5 2" xfId="1008"/>
    <cellStyle name="20% - Accent6 3 6" xfId="461"/>
    <cellStyle name="20% - Accent6 3 6 2" xfId="1090"/>
    <cellStyle name="20% - Accent6 3 7" xfId="585"/>
    <cellStyle name="20% - Accent6 3 7 2" xfId="1171"/>
    <cellStyle name="20% - Accent6 3 8" xfId="666"/>
    <cellStyle name="20% - Accent6 3 8 2" xfId="1252"/>
    <cellStyle name="20% - Accent6 3 9" xfId="748"/>
    <cellStyle name="20% - Accent6 3_Sheet1" xfId="509"/>
    <cellStyle name="20% - Accent6 4" xfId="164"/>
    <cellStyle name="20% - Accent6 4 2" xfId="288"/>
    <cellStyle name="20% - Accent6 4 2 2" xfId="939"/>
    <cellStyle name="20% - Accent6 4 3" xfId="370"/>
    <cellStyle name="20% - Accent6 4 3 2" xfId="1021"/>
    <cellStyle name="20% - Accent6 4 4" xfId="474"/>
    <cellStyle name="20% - Accent6 4 4 2" xfId="1103"/>
    <cellStyle name="20% - Accent6 4 5" xfId="598"/>
    <cellStyle name="20% - Accent6 4 5 2" xfId="1184"/>
    <cellStyle name="20% - Accent6 4 6" xfId="679"/>
    <cellStyle name="20% - Accent6 4 6 2" xfId="1265"/>
    <cellStyle name="20% - Accent6 4 7" xfId="816"/>
    <cellStyle name="20% - Accent6 4_Sheet1" xfId="510"/>
    <cellStyle name="20% - Accent6 5" xfId="124"/>
    <cellStyle name="20% - Accent6 5 2" xfId="301"/>
    <cellStyle name="20% - Accent6 5 2 2" xfId="952"/>
    <cellStyle name="20% - Accent6 5 3" xfId="383"/>
    <cellStyle name="20% - Accent6 5 3 2" xfId="1034"/>
    <cellStyle name="20% - Accent6 5 4" xfId="487"/>
    <cellStyle name="20% - Accent6 5 4 2" xfId="1116"/>
    <cellStyle name="20% - Accent6 5 5" xfId="611"/>
    <cellStyle name="20% - Accent6 5 5 2" xfId="1197"/>
    <cellStyle name="20% - Accent6 5 6" xfId="692"/>
    <cellStyle name="20% - Accent6 5 6 2" xfId="1278"/>
    <cellStyle name="20% - Accent6 5 7" xfId="776"/>
    <cellStyle name="20% - Accent6 5_Sheet1" xfId="511"/>
    <cellStyle name="20% - Accent6 6" xfId="171"/>
    <cellStyle name="20% - Accent6 6 2" xfId="314"/>
    <cellStyle name="20% - Accent6 6 2 2" xfId="965"/>
    <cellStyle name="20% - Accent6 6 3" xfId="396"/>
    <cellStyle name="20% - Accent6 6 3 2" xfId="1047"/>
    <cellStyle name="20% - Accent6 6 4" xfId="500"/>
    <cellStyle name="20% - Accent6 6 4 2" xfId="1129"/>
    <cellStyle name="20% - Accent6 6 5" xfId="624"/>
    <cellStyle name="20% - Accent6 6 5 2" xfId="1210"/>
    <cellStyle name="20% - Accent6 6 6" xfId="705"/>
    <cellStyle name="20% - Accent6 6 6 2" xfId="1291"/>
    <cellStyle name="20% - Accent6 6 7" xfId="823"/>
    <cellStyle name="20% - Accent6 6_Sheet1" xfId="512"/>
    <cellStyle name="20% - Accent6 7" xfId="233"/>
    <cellStyle name="20% - Accent6 7 2" xfId="884"/>
    <cellStyle name="20% - Accent6 8" xfId="248"/>
    <cellStyle name="20% - Accent6 8 2" xfId="899"/>
    <cellStyle name="20% - Accent6 9" xfId="330"/>
    <cellStyle name="20% - Accent6 9 2" xfId="981"/>
    <cellStyle name="40% - Accent1" xfId="7" builtinId="31" customBuiltin="1"/>
    <cellStyle name="40% - Accent1 10" xfId="415"/>
    <cellStyle name="40% - Accent1 10 2" xfId="1054"/>
    <cellStyle name="40% - Accent1 11" xfId="549"/>
    <cellStyle name="40% - Accent1 11 2" xfId="1135"/>
    <cellStyle name="40% - Accent1 12" xfId="630"/>
    <cellStyle name="40% - Accent1 12 2" xfId="1216"/>
    <cellStyle name="40% - Accent1 13" xfId="715"/>
    <cellStyle name="40% - Accent1 2" xfId="66"/>
    <cellStyle name="40% - Accent1 2 10" xfId="729"/>
    <cellStyle name="40% - Accent1 2 2" xfId="89"/>
    <cellStyle name="40% - Accent1 2 2 2" xfId="213"/>
    <cellStyle name="40% - Accent1 2 2 2 2" xfId="865"/>
    <cellStyle name="40% - Accent1 2 2 3" xfId="749"/>
    <cellStyle name="40% - Accent1 2 3" xfId="128"/>
    <cellStyle name="40% - Accent1 2 3 2" xfId="780"/>
    <cellStyle name="40% - Accent1 2 4" xfId="186"/>
    <cellStyle name="40% - Accent1 2 4 2" xfId="838"/>
    <cellStyle name="40% - Accent1 2 5" xfId="252"/>
    <cellStyle name="40% - Accent1 2 5 2" xfId="903"/>
    <cellStyle name="40% - Accent1 2 6" xfId="334"/>
    <cellStyle name="40% - Accent1 2 6 2" xfId="985"/>
    <cellStyle name="40% - Accent1 2 7" xfId="438"/>
    <cellStyle name="40% - Accent1 2 7 2" xfId="1067"/>
    <cellStyle name="40% - Accent1 2 8" xfId="562"/>
    <cellStyle name="40% - Accent1 2 8 2" xfId="1148"/>
    <cellStyle name="40% - Accent1 2 9" xfId="643"/>
    <cellStyle name="40% - Accent1 2 9 2" xfId="1229"/>
    <cellStyle name="40% - Accent1 2_Sheet1" xfId="513"/>
    <cellStyle name="40% - Accent1 3" xfId="90"/>
    <cellStyle name="40% - Accent1 3 2" xfId="142"/>
    <cellStyle name="40% - Accent1 3 2 2" xfId="794"/>
    <cellStyle name="40% - Accent1 3 3" xfId="200"/>
    <cellStyle name="40% - Accent1 3 3 2" xfId="852"/>
    <cellStyle name="40% - Accent1 3 4" xfId="266"/>
    <cellStyle name="40% - Accent1 3 4 2" xfId="917"/>
    <cellStyle name="40% - Accent1 3 5" xfId="348"/>
    <cellStyle name="40% - Accent1 3 5 2" xfId="999"/>
    <cellStyle name="40% - Accent1 3 6" xfId="452"/>
    <cellStyle name="40% - Accent1 3 6 2" xfId="1081"/>
    <cellStyle name="40% - Accent1 3 7" xfId="576"/>
    <cellStyle name="40% - Accent1 3 7 2" xfId="1162"/>
    <cellStyle name="40% - Accent1 3 8" xfId="657"/>
    <cellStyle name="40% - Accent1 3 8 2" xfId="1243"/>
    <cellStyle name="40% - Accent1 3 9" xfId="750"/>
    <cellStyle name="40% - Accent1 3_Sheet1" xfId="514"/>
    <cellStyle name="40% - Accent1 4" xfId="155"/>
    <cellStyle name="40% - Accent1 4 2" xfId="279"/>
    <cellStyle name="40% - Accent1 4 2 2" xfId="930"/>
    <cellStyle name="40% - Accent1 4 3" xfId="361"/>
    <cellStyle name="40% - Accent1 4 3 2" xfId="1012"/>
    <cellStyle name="40% - Accent1 4 4" xfId="465"/>
    <cellStyle name="40% - Accent1 4 4 2" xfId="1094"/>
    <cellStyle name="40% - Accent1 4 5" xfId="589"/>
    <cellStyle name="40% - Accent1 4 5 2" xfId="1175"/>
    <cellStyle name="40% - Accent1 4 6" xfId="670"/>
    <cellStyle name="40% - Accent1 4 6 2" xfId="1256"/>
    <cellStyle name="40% - Accent1 4 7" xfId="807"/>
    <cellStyle name="40% - Accent1 4_Sheet1" xfId="515"/>
    <cellStyle name="40% - Accent1 5" xfId="115"/>
    <cellStyle name="40% - Accent1 5 2" xfId="292"/>
    <cellStyle name="40% - Accent1 5 2 2" xfId="943"/>
    <cellStyle name="40% - Accent1 5 3" xfId="374"/>
    <cellStyle name="40% - Accent1 5 3 2" xfId="1025"/>
    <cellStyle name="40% - Accent1 5 4" xfId="478"/>
    <cellStyle name="40% - Accent1 5 4 2" xfId="1107"/>
    <cellStyle name="40% - Accent1 5 5" xfId="602"/>
    <cellStyle name="40% - Accent1 5 5 2" xfId="1188"/>
    <cellStyle name="40% - Accent1 5 6" xfId="683"/>
    <cellStyle name="40% - Accent1 5 6 2" xfId="1269"/>
    <cellStyle name="40% - Accent1 5 7" xfId="767"/>
    <cellStyle name="40% - Accent1 5_Sheet1" xfId="516"/>
    <cellStyle name="40% - Accent1 6" xfId="172"/>
    <cellStyle name="40% - Accent1 6 2" xfId="305"/>
    <cellStyle name="40% - Accent1 6 2 2" xfId="956"/>
    <cellStyle name="40% - Accent1 6 3" xfId="387"/>
    <cellStyle name="40% - Accent1 6 3 2" xfId="1038"/>
    <cellStyle name="40% - Accent1 6 4" xfId="491"/>
    <cellStyle name="40% - Accent1 6 4 2" xfId="1120"/>
    <cellStyle name="40% - Accent1 6 5" xfId="615"/>
    <cellStyle name="40% - Accent1 6 5 2" xfId="1201"/>
    <cellStyle name="40% - Accent1 6 6" xfId="696"/>
    <cellStyle name="40% - Accent1 6 6 2" xfId="1282"/>
    <cellStyle name="40% - Accent1 6 7" xfId="824"/>
    <cellStyle name="40% - Accent1 6_Sheet1" xfId="517"/>
    <cellStyle name="40% - Accent1 7" xfId="224"/>
    <cellStyle name="40% - Accent1 7 2" xfId="875"/>
    <cellStyle name="40% - Accent1 8" xfId="239"/>
    <cellStyle name="40% - Accent1 8 2" xfId="890"/>
    <cellStyle name="40% - Accent1 9" xfId="321"/>
    <cellStyle name="40% - Accent1 9 2" xfId="972"/>
    <cellStyle name="40% - Accent2" xfId="8" builtinId="35" customBuiltin="1"/>
    <cellStyle name="40% - Accent2 10" xfId="419"/>
    <cellStyle name="40% - Accent2 10 2" xfId="1056"/>
    <cellStyle name="40% - Accent2 11" xfId="551"/>
    <cellStyle name="40% - Accent2 11 2" xfId="1137"/>
    <cellStyle name="40% - Accent2 12" xfId="632"/>
    <cellStyle name="40% - Accent2 12 2" xfId="1218"/>
    <cellStyle name="40% - Accent2 13" xfId="716"/>
    <cellStyle name="40% - Accent2 2" xfId="67"/>
    <cellStyle name="40% - Accent2 2 10" xfId="730"/>
    <cellStyle name="40% - Accent2 2 2" xfId="91"/>
    <cellStyle name="40% - Accent2 2 2 2" xfId="214"/>
    <cellStyle name="40% - Accent2 2 2 2 2" xfId="866"/>
    <cellStyle name="40% - Accent2 2 2 3" xfId="751"/>
    <cellStyle name="40% - Accent2 2 3" xfId="130"/>
    <cellStyle name="40% - Accent2 2 3 2" xfId="782"/>
    <cellStyle name="40% - Accent2 2 4" xfId="187"/>
    <cellStyle name="40% - Accent2 2 4 2" xfId="839"/>
    <cellStyle name="40% - Accent2 2 5" xfId="254"/>
    <cellStyle name="40% - Accent2 2 5 2" xfId="905"/>
    <cellStyle name="40% - Accent2 2 6" xfId="336"/>
    <cellStyle name="40% - Accent2 2 6 2" xfId="987"/>
    <cellStyle name="40% - Accent2 2 7" xfId="440"/>
    <cellStyle name="40% - Accent2 2 7 2" xfId="1069"/>
    <cellStyle name="40% - Accent2 2 8" xfId="564"/>
    <cellStyle name="40% - Accent2 2 8 2" xfId="1150"/>
    <cellStyle name="40% - Accent2 2 9" xfId="645"/>
    <cellStyle name="40% - Accent2 2 9 2" xfId="1231"/>
    <cellStyle name="40% - Accent2 2_Sheet1" xfId="518"/>
    <cellStyle name="40% - Accent2 3" xfId="92"/>
    <cellStyle name="40% - Accent2 3 2" xfId="144"/>
    <cellStyle name="40% - Accent2 3 2 2" xfId="796"/>
    <cellStyle name="40% - Accent2 3 3" xfId="201"/>
    <cellStyle name="40% - Accent2 3 3 2" xfId="853"/>
    <cellStyle name="40% - Accent2 3 4" xfId="268"/>
    <cellStyle name="40% - Accent2 3 4 2" xfId="919"/>
    <cellStyle name="40% - Accent2 3 5" xfId="350"/>
    <cellStyle name="40% - Accent2 3 5 2" xfId="1001"/>
    <cellStyle name="40% - Accent2 3 6" xfId="454"/>
    <cellStyle name="40% - Accent2 3 6 2" xfId="1083"/>
    <cellStyle name="40% - Accent2 3 7" xfId="578"/>
    <cellStyle name="40% - Accent2 3 7 2" xfId="1164"/>
    <cellStyle name="40% - Accent2 3 8" xfId="659"/>
    <cellStyle name="40% - Accent2 3 8 2" xfId="1245"/>
    <cellStyle name="40% - Accent2 3 9" xfId="752"/>
    <cellStyle name="40% - Accent2 3_Sheet1" xfId="519"/>
    <cellStyle name="40% - Accent2 4" xfId="157"/>
    <cellStyle name="40% - Accent2 4 2" xfId="281"/>
    <cellStyle name="40% - Accent2 4 2 2" xfId="932"/>
    <cellStyle name="40% - Accent2 4 3" xfId="363"/>
    <cellStyle name="40% - Accent2 4 3 2" xfId="1014"/>
    <cellStyle name="40% - Accent2 4 4" xfId="467"/>
    <cellStyle name="40% - Accent2 4 4 2" xfId="1096"/>
    <cellStyle name="40% - Accent2 4 5" xfId="591"/>
    <cellStyle name="40% - Accent2 4 5 2" xfId="1177"/>
    <cellStyle name="40% - Accent2 4 6" xfId="672"/>
    <cellStyle name="40% - Accent2 4 6 2" xfId="1258"/>
    <cellStyle name="40% - Accent2 4 7" xfId="809"/>
    <cellStyle name="40% - Accent2 4_Sheet1" xfId="520"/>
    <cellStyle name="40% - Accent2 5" xfId="117"/>
    <cellStyle name="40% - Accent2 5 2" xfId="294"/>
    <cellStyle name="40% - Accent2 5 2 2" xfId="945"/>
    <cellStyle name="40% - Accent2 5 3" xfId="376"/>
    <cellStyle name="40% - Accent2 5 3 2" xfId="1027"/>
    <cellStyle name="40% - Accent2 5 4" xfId="480"/>
    <cellStyle name="40% - Accent2 5 4 2" xfId="1109"/>
    <cellStyle name="40% - Accent2 5 5" xfId="604"/>
    <cellStyle name="40% - Accent2 5 5 2" xfId="1190"/>
    <cellStyle name="40% - Accent2 5 6" xfId="685"/>
    <cellStyle name="40% - Accent2 5 6 2" xfId="1271"/>
    <cellStyle name="40% - Accent2 5 7" xfId="769"/>
    <cellStyle name="40% - Accent2 5_Sheet1" xfId="521"/>
    <cellStyle name="40% - Accent2 6" xfId="173"/>
    <cellStyle name="40% - Accent2 6 2" xfId="307"/>
    <cellStyle name="40% - Accent2 6 2 2" xfId="958"/>
    <cellStyle name="40% - Accent2 6 3" xfId="389"/>
    <cellStyle name="40% - Accent2 6 3 2" xfId="1040"/>
    <cellStyle name="40% - Accent2 6 4" xfId="493"/>
    <cellStyle name="40% - Accent2 6 4 2" xfId="1122"/>
    <cellStyle name="40% - Accent2 6 5" xfId="617"/>
    <cellStyle name="40% - Accent2 6 5 2" xfId="1203"/>
    <cellStyle name="40% - Accent2 6 6" xfId="698"/>
    <cellStyle name="40% - Accent2 6 6 2" xfId="1284"/>
    <cellStyle name="40% - Accent2 6 7" xfId="825"/>
    <cellStyle name="40% - Accent2 6_Sheet1" xfId="522"/>
    <cellStyle name="40% - Accent2 7" xfId="226"/>
    <cellStyle name="40% - Accent2 7 2" xfId="877"/>
    <cellStyle name="40% - Accent2 8" xfId="241"/>
    <cellStyle name="40% - Accent2 8 2" xfId="892"/>
    <cellStyle name="40% - Accent2 9" xfId="323"/>
    <cellStyle name="40% - Accent2 9 2" xfId="974"/>
    <cellStyle name="40% - Accent3" xfId="9" builtinId="39" customBuiltin="1"/>
    <cellStyle name="40% - Accent3 10" xfId="422"/>
    <cellStyle name="40% - Accent3 10 2" xfId="1058"/>
    <cellStyle name="40% - Accent3 11" xfId="553"/>
    <cellStyle name="40% - Accent3 11 2" xfId="1139"/>
    <cellStyle name="40% - Accent3 12" xfId="634"/>
    <cellStyle name="40% - Accent3 12 2" xfId="1220"/>
    <cellStyle name="40% - Accent3 13" xfId="717"/>
    <cellStyle name="40% - Accent3 2" xfId="68"/>
    <cellStyle name="40% - Accent3 2 10" xfId="731"/>
    <cellStyle name="40% - Accent3 2 2" xfId="93"/>
    <cellStyle name="40% - Accent3 2 2 2" xfId="215"/>
    <cellStyle name="40% - Accent3 2 2 2 2" xfId="867"/>
    <cellStyle name="40% - Accent3 2 2 3" xfId="753"/>
    <cellStyle name="40% - Accent3 2 3" xfId="132"/>
    <cellStyle name="40% - Accent3 2 3 2" xfId="784"/>
    <cellStyle name="40% - Accent3 2 4" xfId="188"/>
    <cellStyle name="40% - Accent3 2 4 2" xfId="840"/>
    <cellStyle name="40% - Accent3 2 5" xfId="256"/>
    <cellStyle name="40% - Accent3 2 5 2" xfId="907"/>
    <cellStyle name="40% - Accent3 2 6" xfId="338"/>
    <cellStyle name="40% - Accent3 2 6 2" xfId="989"/>
    <cellStyle name="40% - Accent3 2 7" xfId="442"/>
    <cellStyle name="40% - Accent3 2 7 2" xfId="1071"/>
    <cellStyle name="40% - Accent3 2 8" xfId="566"/>
    <cellStyle name="40% - Accent3 2 8 2" xfId="1152"/>
    <cellStyle name="40% - Accent3 2 9" xfId="647"/>
    <cellStyle name="40% - Accent3 2 9 2" xfId="1233"/>
    <cellStyle name="40% - Accent3 2_Sheet1" xfId="523"/>
    <cellStyle name="40% - Accent3 3" xfId="94"/>
    <cellStyle name="40% - Accent3 3 2" xfId="146"/>
    <cellStyle name="40% - Accent3 3 2 2" xfId="798"/>
    <cellStyle name="40% - Accent3 3 3" xfId="202"/>
    <cellStyle name="40% - Accent3 3 3 2" xfId="854"/>
    <cellStyle name="40% - Accent3 3 4" xfId="270"/>
    <cellStyle name="40% - Accent3 3 4 2" xfId="921"/>
    <cellStyle name="40% - Accent3 3 5" xfId="352"/>
    <cellStyle name="40% - Accent3 3 5 2" xfId="1003"/>
    <cellStyle name="40% - Accent3 3 6" xfId="456"/>
    <cellStyle name="40% - Accent3 3 6 2" xfId="1085"/>
    <cellStyle name="40% - Accent3 3 7" xfId="580"/>
    <cellStyle name="40% - Accent3 3 7 2" xfId="1166"/>
    <cellStyle name="40% - Accent3 3 8" xfId="661"/>
    <cellStyle name="40% - Accent3 3 8 2" xfId="1247"/>
    <cellStyle name="40% - Accent3 3 9" xfId="754"/>
    <cellStyle name="40% - Accent3 3_Sheet1" xfId="524"/>
    <cellStyle name="40% - Accent3 4" xfId="159"/>
    <cellStyle name="40% - Accent3 4 2" xfId="283"/>
    <cellStyle name="40% - Accent3 4 2 2" xfId="934"/>
    <cellStyle name="40% - Accent3 4 3" xfId="365"/>
    <cellStyle name="40% - Accent3 4 3 2" xfId="1016"/>
    <cellStyle name="40% - Accent3 4 4" xfId="469"/>
    <cellStyle name="40% - Accent3 4 4 2" xfId="1098"/>
    <cellStyle name="40% - Accent3 4 5" xfId="593"/>
    <cellStyle name="40% - Accent3 4 5 2" xfId="1179"/>
    <cellStyle name="40% - Accent3 4 6" xfId="674"/>
    <cellStyle name="40% - Accent3 4 6 2" xfId="1260"/>
    <cellStyle name="40% - Accent3 4 7" xfId="811"/>
    <cellStyle name="40% - Accent3 4_Sheet1" xfId="525"/>
    <cellStyle name="40% - Accent3 5" xfId="119"/>
    <cellStyle name="40% - Accent3 5 2" xfId="296"/>
    <cellStyle name="40% - Accent3 5 2 2" xfId="947"/>
    <cellStyle name="40% - Accent3 5 3" xfId="378"/>
    <cellStyle name="40% - Accent3 5 3 2" xfId="1029"/>
    <cellStyle name="40% - Accent3 5 4" xfId="482"/>
    <cellStyle name="40% - Accent3 5 4 2" xfId="1111"/>
    <cellStyle name="40% - Accent3 5 5" xfId="606"/>
    <cellStyle name="40% - Accent3 5 5 2" xfId="1192"/>
    <cellStyle name="40% - Accent3 5 6" xfId="687"/>
    <cellStyle name="40% - Accent3 5 6 2" xfId="1273"/>
    <cellStyle name="40% - Accent3 5 7" xfId="771"/>
    <cellStyle name="40% - Accent3 5_Sheet1" xfId="526"/>
    <cellStyle name="40% - Accent3 6" xfId="174"/>
    <cellStyle name="40% - Accent3 6 2" xfId="309"/>
    <cellStyle name="40% - Accent3 6 2 2" xfId="960"/>
    <cellStyle name="40% - Accent3 6 3" xfId="391"/>
    <cellStyle name="40% - Accent3 6 3 2" xfId="1042"/>
    <cellStyle name="40% - Accent3 6 4" xfId="495"/>
    <cellStyle name="40% - Accent3 6 4 2" xfId="1124"/>
    <cellStyle name="40% - Accent3 6 5" xfId="619"/>
    <cellStyle name="40% - Accent3 6 5 2" xfId="1205"/>
    <cellStyle name="40% - Accent3 6 6" xfId="700"/>
    <cellStyle name="40% - Accent3 6 6 2" xfId="1286"/>
    <cellStyle name="40% - Accent3 6 7" xfId="826"/>
    <cellStyle name="40% - Accent3 6_Sheet1" xfId="527"/>
    <cellStyle name="40% - Accent3 7" xfId="228"/>
    <cellStyle name="40% - Accent3 7 2" xfId="879"/>
    <cellStyle name="40% - Accent3 8" xfId="243"/>
    <cellStyle name="40% - Accent3 8 2" xfId="894"/>
    <cellStyle name="40% - Accent3 9" xfId="325"/>
    <cellStyle name="40% - Accent3 9 2" xfId="976"/>
    <cellStyle name="40% - Accent4" xfId="10" builtinId="43" customBuiltin="1"/>
    <cellStyle name="40% - Accent4 10" xfId="425"/>
    <cellStyle name="40% - Accent4 10 2" xfId="1060"/>
    <cellStyle name="40% - Accent4 11" xfId="555"/>
    <cellStyle name="40% - Accent4 11 2" xfId="1141"/>
    <cellStyle name="40% - Accent4 12" xfId="636"/>
    <cellStyle name="40% - Accent4 12 2" xfId="1222"/>
    <cellStyle name="40% - Accent4 13" xfId="718"/>
    <cellStyle name="40% - Accent4 2" xfId="69"/>
    <cellStyle name="40% - Accent4 2 10" xfId="732"/>
    <cellStyle name="40% - Accent4 2 2" xfId="95"/>
    <cellStyle name="40% - Accent4 2 2 2" xfId="216"/>
    <cellStyle name="40% - Accent4 2 2 2 2" xfId="868"/>
    <cellStyle name="40% - Accent4 2 2 3" xfId="755"/>
    <cellStyle name="40% - Accent4 2 3" xfId="134"/>
    <cellStyle name="40% - Accent4 2 3 2" xfId="786"/>
    <cellStyle name="40% - Accent4 2 4" xfId="189"/>
    <cellStyle name="40% - Accent4 2 4 2" xfId="841"/>
    <cellStyle name="40% - Accent4 2 5" xfId="258"/>
    <cellStyle name="40% - Accent4 2 5 2" xfId="909"/>
    <cellStyle name="40% - Accent4 2 6" xfId="340"/>
    <cellStyle name="40% - Accent4 2 6 2" xfId="991"/>
    <cellStyle name="40% - Accent4 2 7" xfId="444"/>
    <cellStyle name="40% - Accent4 2 7 2" xfId="1073"/>
    <cellStyle name="40% - Accent4 2 8" xfId="568"/>
    <cellStyle name="40% - Accent4 2 8 2" xfId="1154"/>
    <cellStyle name="40% - Accent4 2 9" xfId="649"/>
    <cellStyle name="40% - Accent4 2 9 2" xfId="1235"/>
    <cellStyle name="40% - Accent4 2_Sheet1" xfId="528"/>
    <cellStyle name="40% - Accent4 3" xfId="96"/>
    <cellStyle name="40% - Accent4 3 2" xfId="148"/>
    <cellStyle name="40% - Accent4 3 2 2" xfId="800"/>
    <cellStyle name="40% - Accent4 3 3" xfId="203"/>
    <cellStyle name="40% - Accent4 3 3 2" xfId="855"/>
    <cellStyle name="40% - Accent4 3 4" xfId="272"/>
    <cellStyle name="40% - Accent4 3 4 2" xfId="923"/>
    <cellStyle name="40% - Accent4 3 5" xfId="354"/>
    <cellStyle name="40% - Accent4 3 5 2" xfId="1005"/>
    <cellStyle name="40% - Accent4 3 6" xfId="458"/>
    <cellStyle name="40% - Accent4 3 6 2" xfId="1087"/>
    <cellStyle name="40% - Accent4 3 7" xfId="582"/>
    <cellStyle name="40% - Accent4 3 7 2" xfId="1168"/>
    <cellStyle name="40% - Accent4 3 8" xfId="663"/>
    <cellStyle name="40% - Accent4 3 8 2" xfId="1249"/>
    <cellStyle name="40% - Accent4 3 9" xfId="756"/>
    <cellStyle name="40% - Accent4 3_Sheet1" xfId="529"/>
    <cellStyle name="40% - Accent4 4" xfId="161"/>
    <cellStyle name="40% - Accent4 4 2" xfId="285"/>
    <cellStyle name="40% - Accent4 4 2 2" xfId="936"/>
    <cellStyle name="40% - Accent4 4 3" xfId="367"/>
    <cellStyle name="40% - Accent4 4 3 2" xfId="1018"/>
    <cellStyle name="40% - Accent4 4 4" xfId="471"/>
    <cellStyle name="40% - Accent4 4 4 2" xfId="1100"/>
    <cellStyle name="40% - Accent4 4 5" xfId="595"/>
    <cellStyle name="40% - Accent4 4 5 2" xfId="1181"/>
    <cellStyle name="40% - Accent4 4 6" xfId="676"/>
    <cellStyle name="40% - Accent4 4 6 2" xfId="1262"/>
    <cellStyle name="40% - Accent4 4 7" xfId="813"/>
    <cellStyle name="40% - Accent4 4_Sheet1" xfId="530"/>
    <cellStyle name="40% - Accent4 5" xfId="121"/>
    <cellStyle name="40% - Accent4 5 2" xfId="298"/>
    <cellStyle name="40% - Accent4 5 2 2" xfId="949"/>
    <cellStyle name="40% - Accent4 5 3" xfId="380"/>
    <cellStyle name="40% - Accent4 5 3 2" xfId="1031"/>
    <cellStyle name="40% - Accent4 5 4" xfId="484"/>
    <cellStyle name="40% - Accent4 5 4 2" xfId="1113"/>
    <cellStyle name="40% - Accent4 5 5" xfId="608"/>
    <cellStyle name="40% - Accent4 5 5 2" xfId="1194"/>
    <cellStyle name="40% - Accent4 5 6" xfId="689"/>
    <cellStyle name="40% - Accent4 5 6 2" xfId="1275"/>
    <cellStyle name="40% - Accent4 5 7" xfId="773"/>
    <cellStyle name="40% - Accent4 5_Sheet1" xfId="531"/>
    <cellStyle name="40% - Accent4 6" xfId="175"/>
    <cellStyle name="40% - Accent4 6 2" xfId="311"/>
    <cellStyle name="40% - Accent4 6 2 2" xfId="962"/>
    <cellStyle name="40% - Accent4 6 3" xfId="393"/>
    <cellStyle name="40% - Accent4 6 3 2" xfId="1044"/>
    <cellStyle name="40% - Accent4 6 4" xfId="497"/>
    <cellStyle name="40% - Accent4 6 4 2" xfId="1126"/>
    <cellStyle name="40% - Accent4 6 5" xfId="621"/>
    <cellStyle name="40% - Accent4 6 5 2" xfId="1207"/>
    <cellStyle name="40% - Accent4 6 6" xfId="702"/>
    <cellStyle name="40% - Accent4 6 6 2" xfId="1288"/>
    <cellStyle name="40% - Accent4 6 7" xfId="827"/>
    <cellStyle name="40% - Accent4 6_Sheet1" xfId="532"/>
    <cellStyle name="40% - Accent4 7" xfId="230"/>
    <cellStyle name="40% - Accent4 7 2" xfId="881"/>
    <cellStyle name="40% - Accent4 8" xfId="245"/>
    <cellStyle name="40% - Accent4 8 2" xfId="896"/>
    <cellStyle name="40% - Accent4 9" xfId="327"/>
    <cellStyle name="40% - Accent4 9 2" xfId="978"/>
    <cellStyle name="40% - Accent5" xfId="11" builtinId="47" customBuiltin="1"/>
    <cellStyle name="40% - Accent5 10" xfId="429"/>
    <cellStyle name="40% - Accent5 10 2" xfId="1062"/>
    <cellStyle name="40% - Accent5 11" xfId="557"/>
    <cellStyle name="40% - Accent5 11 2" xfId="1143"/>
    <cellStyle name="40% - Accent5 12" xfId="638"/>
    <cellStyle name="40% - Accent5 12 2" xfId="1224"/>
    <cellStyle name="40% - Accent5 13" xfId="719"/>
    <cellStyle name="40% - Accent5 2" xfId="70"/>
    <cellStyle name="40% - Accent5 2 10" xfId="733"/>
    <cellStyle name="40% - Accent5 2 2" xfId="97"/>
    <cellStyle name="40% - Accent5 2 2 2" xfId="217"/>
    <cellStyle name="40% - Accent5 2 2 2 2" xfId="869"/>
    <cellStyle name="40% - Accent5 2 2 3" xfId="757"/>
    <cellStyle name="40% - Accent5 2 3" xfId="136"/>
    <cellStyle name="40% - Accent5 2 3 2" xfId="788"/>
    <cellStyle name="40% - Accent5 2 4" xfId="190"/>
    <cellStyle name="40% - Accent5 2 4 2" xfId="842"/>
    <cellStyle name="40% - Accent5 2 5" xfId="260"/>
    <cellStyle name="40% - Accent5 2 5 2" xfId="911"/>
    <cellStyle name="40% - Accent5 2 6" xfId="342"/>
    <cellStyle name="40% - Accent5 2 6 2" xfId="993"/>
    <cellStyle name="40% - Accent5 2 7" xfId="446"/>
    <cellStyle name="40% - Accent5 2 7 2" xfId="1075"/>
    <cellStyle name="40% - Accent5 2 8" xfId="570"/>
    <cellStyle name="40% - Accent5 2 8 2" xfId="1156"/>
    <cellStyle name="40% - Accent5 2 9" xfId="651"/>
    <cellStyle name="40% - Accent5 2 9 2" xfId="1237"/>
    <cellStyle name="40% - Accent5 2_Sheet1" xfId="533"/>
    <cellStyle name="40% - Accent5 3" xfId="98"/>
    <cellStyle name="40% - Accent5 3 2" xfId="150"/>
    <cellStyle name="40% - Accent5 3 2 2" xfId="802"/>
    <cellStyle name="40% - Accent5 3 3" xfId="204"/>
    <cellStyle name="40% - Accent5 3 3 2" xfId="856"/>
    <cellStyle name="40% - Accent5 3 4" xfId="274"/>
    <cellStyle name="40% - Accent5 3 4 2" xfId="925"/>
    <cellStyle name="40% - Accent5 3 5" xfId="356"/>
    <cellStyle name="40% - Accent5 3 5 2" xfId="1007"/>
    <cellStyle name="40% - Accent5 3 6" xfId="460"/>
    <cellStyle name="40% - Accent5 3 6 2" xfId="1089"/>
    <cellStyle name="40% - Accent5 3 7" xfId="584"/>
    <cellStyle name="40% - Accent5 3 7 2" xfId="1170"/>
    <cellStyle name="40% - Accent5 3 8" xfId="665"/>
    <cellStyle name="40% - Accent5 3 8 2" xfId="1251"/>
    <cellStyle name="40% - Accent5 3 9" xfId="758"/>
    <cellStyle name="40% - Accent5 3_Sheet1" xfId="534"/>
    <cellStyle name="40% - Accent5 4" xfId="163"/>
    <cellStyle name="40% - Accent5 4 2" xfId="287"/>
    <cellStyle name="40% - Accent5 4 2 2" xfId="938"/>
    <cellStyle name="40% - Accent5 4 3" xfId="369"/>
    <cellStyle name="40% - Accent5 4 3 2" xfId="1020"/>
    <cellStyle name="40% - Accent5 4 4" xfId="473"/>
    <cellStyle name="40% - Accent5 4 4 2" xfId="1102"/>
    <cellStyle name="40% - Accent5 4 5" xfId="597"/>
    <cellStyle name="40% - Accent5 4 5 2" xfId="1183"/>
    <cellStyle name="40% - Accent5 4 6" xfId="678"/>
    <cellStyle name="40% - Accent5 4 6 2" xfId="1264"/>
    <cellStyle name="40% - Accent5 4 7" xfId="815"/>
    <cellStyle name="40% - Accent5 4_Sheet1" xfId="535"/>
    <cellStyle name="40% - Accent5 5" xfId="123"/>
    <cellStyle name="40% - Accent5 5 2" xfId="300"/>
    <cellStyle name="40% - Accent5 5 2 2" xfId="951"/>
    <cellStyle name="40% - Accent5 5 3" xfId="382"/>
    <cellStyle name="40% - Accent5 5 3 2" xfId="1033"/>
    <cellStyle name="40% - Accent5 5 4" xfId="486"/>
    <cellStyle name="40% - Accent5 5 4 2" xfId="1115"/>
    <cellStyle name="40% - Accent5 5 5" xfId="610"/>
    <cellStyle name="40% - Accent5 5 5 2" xfId="1196"/>
    <cellStyle name="40% - Accent5 5 6" xfId="691"/>
    <cellStyle name="40% - Accent5 5 6 2" xfId="1277"/>
    <cellStyle name="40% - Accent5 5 7" xfId="775"/>
    <cellStyle name="40% - Accent5 5_Sheet1" xfId="536"/>
    <cellStyle name="40% - Accent5 6" xfId="176"/>
    <cellStyle name="40% - Accent5 6 2" xfId="313"/>
    <cellStyle name="40% - Accent5 6 2 2" xfId="964"/>
    <cellStyle name="40% - Accent5 6 3" xfId="395"/>
    <cellStyle name="40% - Accent5 6 3 2" xfId="1046"/>
    <cellStyle name="40% - Accent5 6 4" xfId="499"/>
    <cellStyle name="40% - Accent5 6 4 2" xfId="1128"/>
    <cellStyle name="40% - Accent5 6 5" xfId="623"/>
    <cellStyle name="40% - Accent5 6 5 2" xfId="1209"/>
    <cellStyle name="40% - Accent5 6 6" xfId="704"/>
    <cellStyle name="40% - Accent5 6 6 2" xfId="1290"/>
    <cellStyle name="40% - Accent5 6 7" xfId="828"/>
    <cellStyle name="40% - Accent5 6_Sheet1" xfId="537"/>
    <cellStyle name="40% - Accent5 7" xfId="232"/>
    <cellStyle name="40% - Accent5 7 2" xfId="883"/>
    <cellStyle name="40% - Accent5 8" xfId="247"/>
    <cellStyle name="40% - Accent5 8 2" xfId="898"/>
    <cellStyle name="40% - Accent5 9" xfId="329"/>
    <cellStyle name="40% - Accent5 9 2" xfId="980"/>
    <cellStyle name="40% - Accent6" xfId="12" builtinId="51" customBuiltin="1"/>
    <cellStyle name="40% - Accent6 10" xfId="433"/>
    <cellStyle name="40% - Accent6 10 2" xfId="1064"/>
    <cellStyle name="40% - Accent6 11" xfId="559"/>
    <cellStyle name="40% - Accent6 11 2" xfId="1145"/>
    <cellStyle name="40% - Accent6 12" xfId="640"/>
    <cellStyle name="40% - Accent6 12 2" xfId="1226"/>
    <cellStyle name="40% - Accent6 13" xfId="720"/>
    <cellStyle name="40% - Accent6 2" xfId="71"/>
    <cellStyle name="40% - Accent6 2 10" xfId="734"/>
    <cellStyle name="40% - Accent6 2 2" xfId="99"/>
    <cellStyle name="40% - Accent6 2 2 2" xfId="218"/>
    <cellStyle name="40% - Accent6 2 2 2 2" xfId="870"/>
    <cellStyle name="40% - Accent6 2 2 3" xfId="759"/>
    <cellStyle name="40% - Accent6 2 3" xfId="138"/>
    <cellStyle name="40% - Accent6 2 3 2" xfId="790"/>
    <cellStyle name="40% - Accent6 2 4" xfId="191"/>
    <cellStyle name="40% - Accent6 2 4 2" xfId="843"/>
    <cellStyle name="40% - Accent6 2 5" xfId="262"/>
    <cellStyle name="40% - Accent6 2 5 2" xfId="913"/>
    <cellStyle name="40% - Accent6 2 6" xfId="344"/>
    <cellStyle name="40% - Accent6 2 6 2" xfId="995"/>
    <cellStyle name="40% - Accent6 2 7" xfId="448"/>
    <cellStyle name="40% - Accent6 2 7 2" xfId="1077"/>
    <cellStyle name="40% - Accent6 2 8" xfId="572"/>
    <cellStyle name="40% - Accent6 2 8 2" xfId="1158"/>
    <cellStyle name="40% - Accent6 2 9" xfId="653"/>
    <cellStyle name="40% - Accent6 2 9 2" xfId="1239"/>
    <cellStyle name="40% - Accent6 2_Sheet1" xfId="538"/>
    <cellStyle name="40% - Accent6 3" xfId="100"/>
    <cellStyle name="40% - Accent6 3 2" xfId="152"/>
    <cellStyle name="40% - Accent6 3 2 2" xfId="804"/>
    <cellStyle name="40% - Accent6 3 3" xfId="205"/>
    <cellStyle name="40% - Accent6 3 3 2" xfId="857"/>
    <cellStyle name="40% - Accent6 3 4" xfId="276"/>
    <cellStyle name="40% - Accent6 3 4 2" xfId="927"/>
    <cellStyle name="40% - Accent6 3 5" xfId="358"/>
    <cellStyle name="40% - Accent6 3 5 2" xfId="1009"/>
    <cellStyle name="40% - Accent6 3 6" xfId="462"/>
    <cellStyle name="40% - Accent6 3 6 2" xfId="1091"/>
    <cellStyle name="40% - Accent6 3 7" xfId="586"/>
    <cellStyle name="40% - Accent6 3 7 2" xfId="1172"/>
    <cellStyle name="40% - Accent6 3 8" xfId="667"/>
    <cellStyle name="40% - Accent6 3 8 2" xfId="1253"/>
    <cellStyle name="40% - Accent6 3 9" xfId="760"/>
    <cellStyle name="40% - Accent6 3_Sheet1" xfId="539"/>
    <cellStyle name="40% - Accent6 4" xfId="165"/>
    <cellStyle name="40% - Accent6 4 2" xfId="289"/>
    <cellStyle name="40% - Accent6 4 2 2" xfId="940"/>
    <cellStyle name="40% - Accent6 4 3" xfId="371"/>
    <cellStyle name="40% - Accent6 4 3 2" xfId="1022"/>
    <cellStyle name="40% - Accent6 4 4" xfId="475"/>
    <cellStyle name="40% - Accent6 4 4 2" xfId="1104"/>
    <cellStyle name="40% - Accent6 4 5" xfId="599"/>
    <cellStyle name="40% - Accent6 4 5 2" xfId="1185"/>
    <cellStyle name="40% - Accent6 4 6" xfId="680"/>
    <cellStyle name="40% - Accent6 4 6 2" xfId="1266"/>
    <cellStyle name="40% - Accent6 4 7" xfId="817"/>
    <cellStyle name="40% - Accent6 4_Sheet1" xfId="540"/>
    <cellStyle name="40% - Accent6 5" xfId="125"/>
    <cellStyle name="40% - Accent6 5 2" xfId="302"/>
    <cellStyle name="40% - Accent6 5 2 2" xfId="953"/>
    <cellStyle name="40% - Accent6 5 3" xfId="384"/>
    <cellStyle name="40% - Accent6 5 3 2" xfId="1035"/>
    <cellStyle name="40% - Accent6 5 4" xfId="488"/>
    <cellStyle name="40% - Accent6 5 4 2" xfId="1117"/>
    <cellStyle name="40% - Accent6 5 5" xfId="612"/>
    <cellStyle name="40% - Accent6 5 5 2" xfId="1198"/>
    <cellStyle name="40% - Accent6 5 6" xfId="693"/>
    <cellStyle name="40% - Accent6 5 6 2" xfId="1279"/>
    <cellStyle name="40% - Accent6 5 7" xfId="777"/>
    <cellStyle name="40% - Accent6 5_Sheet1" xfId="541"/>
    <cellStyle name="40% - Accent6 6" xfId="177"/>
    <cellStyle name="40% - Accent6 6 2" xfId="315"/>
    <cellStyle name="40% - Accent6 6 2 2" xfId="966"/>
    <cellStyle name="40% - Accent6 6 3" xfId="397"/>
    <cellStyle name="40% - Accent6 6 3 2" xfId="1048"/>
    <cellStyle name="40% - Accent6 6 4" xfId="501"/>
    <cellStyle name="40% - Accent6 6 4 2" xfId="1130"/>
    <cellStyle name="40% - Accent6 6 5" xfId="625"/>
    <cellStyle name="40% - Accent6 6 5 2" xfId="1211"/>
    <cellStyle name="40% - Accent6 6 6" xfId="706"/>
    <cellStyle name="40% - Accent6 6 6 2" xfId="1292"/>
    <cellStyle name="40% - Accent6 6 7" xfId="829"/>
    <cellStyle name="40% - Accent6 6_Sheet1" xfId="542"/>
    <cellStyle name="40% - Accent6 7" xfId="234"/>
    <cellStyle name="40% - Accent6 7 2" xfId="885"/>
    <cellStyle name="40% - Accent6 8" xfId="249"/>
    <cellStyle name="40% - Accent6 8 2" xfId="900"/>
    <cellStyle name="40% - Accent6 9" xfId="331"/>
    <cellStyle name="40% - Accent6 9 2" xfId="982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10" xfId="318"/>
    <cellStyle name="Comma 10 2" xfId="969"/>
    <cellStyle name="Comma 11" xfId="398"/>
    <cellStyle name="Comma 11 2" xfId="1049"/>
    <cellStyle name="Comma 12" xfId="400"/>
    <cellStyle name="Comma 12 2" xfId="1051"/>
    <cellStyle name="Comma 13" xfId="546"/>
    <cellStyle name="Comma 13 2" xfId="1132"/>
    <cellStyle name="Comma 14" xfId="627"/>
    <cellStyle name="Comma 14 2" xfId="1213"/>
    <cellStyle name="Comma 15" xfId="1298"/>
    <cellStyle name="Comma 2" xfId="29"/>
    <cellStyle name="Comma 2 2" xfId="30"/>
    <cellStyle name="Comma 2 2 2" xfId="101"/>
    <cellStyle name="Comma 2 3" xfId="102"/>
    <cellStyle name="Comma 2 4" xfId="139"/>
    <cellStyle name="Comma 2 4 2" xfId="791"/>
    <cellStyle name="Comma 2 5" xfId="263"/>
    <cellStyle name="Comma 2 5 2" xfId="914"/>
    <cellStyle name="Comma 2 6" xfId="345"/>
    <cellStyle name="Comma 2 6 2" xfId="996"/>
    <cellStyle name="Comma 2 7" xfId="449"/>
    <cellStyle name="Comma 2 7 2" xfId="1078"/>
    <cellStyle name="Comma 2 8" xfId="573"/>
    <cellStyle name="Comma 2 8 2" xfId="1159"/>
    <cellStyle name="Comma 2 9" xfId="654"/>
    <cellStyle name="Comma 2 9 2" xfId="1240"/>
    <cellStyle name="Comma 3" xfId="31"/>
    <cellStyle name="Comma 3 2" xfId="504"/>
    <cellStyle name="Comma 3 2 2" xfId="1131"/>
    <cellStyle name="Comma 3 3" xfId="626"/>
    <cellStyle name="Comma 3 3 2" xfId="1212"/>
    <cellStyle name="Comma 3 4" xfId="707"/>
    <cellStyle name="Comma 3 4 2" xfId="708"/>
    <cellStyle name="Comma 3 4 2 2" xfId="1294"/>
    <cellStyle name="Comma 3 4 2 3" xfId="1297"/>
    <cellStyle name="Comma 3 4 3" xfId="1293"/>
    <cellStyle name="Comma 3 4 4" xfId="1296"/>
    <cellStyle name="Comma 3_Sheet1" xfId="543"/>
    <cellStyle name="Comma 4" xfId="32"/>
    <cellStyle name="Comma 5" xfId="33"/>
    <cellStyle name="Comma 5 2" xfId="75"/>
    <cellStyle name="Comma 6" xfId="72"/>
    <cellStyle name="Comma 6 2" xfId="103"/>
    <cellStyle name="Comma 6 2 2" xfId="219"/>
    <cellStyle name="Comma 6 2 2 2" xfId="871"/>
    <cellStyle name="Comma 6 2 3" xfId="761"/>
    <cellStyle name="Comma 6 3" xfId="192"/>
    <cellStyle name="Comma 6 3 2" xfId="844"/>
    <cellStyle name="Comma 6 4" xfId="735"/>
    <cellStyle name="Comma 7" xfId="112"/>
    <cellStyle name="Comma 7 2" xfId="764"/>
    <cellStyle name="Comma 8" xfId="236"/>
    <cellStyle name="Comma 8 2" xfId="503"/>
    <cellStyle name="Comma 8 3" xfId="887"/>
    <cellStyle name="Comma 9" xfId="316"/>
    <cellStyle name="Comma 9 2" xfId="967"/>
    <cellStyle name="Currency" xfId="34" builtinId="4"/>
    <cellStyle name="Currency 2" xfId="35"/>
    <cellStyle name="Currency 2 2" xfId="36"/>
    <cellStyle name="Currency 2 2 2" xfId="104"/>
    <cellStyle name="Currency 2 3" xfId="76"/>
    <cellStyle name="Currency 3" xfId="37"/>
    <cellStyle name="Currency 3 2" xfId="105"/>
    <cellStyle name="Explanatory Text" xfId="38" builtinId="53" customBuiltin="1"/>
    <cellStyle name="Good" xfId="39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2" xfId="47"/>
    <cellStyle name="Normal 2 2" xfId="74"/>
    <cellStyle name="Normal 2 3" xfId="106"/>
    <cellStyle name="Normal 2_Sheet1" xfId="544"/>
    <cellStyle name="Normal 3" xfId="48"/>
    <cellStyle name="Normal 3 2" xfId="1299"/>
    <cellStyle name="Normal 4" xfId="49"/>
    <cellStyle name="Normal 4 2" xfId="107"/>
    <cellStyle name="Normal 4 2 2" xfId="206"/>
    <cellStyle name="Normal 4 2 2 2" xfId="858"/>
    <cellStyle name="Normal 4 2 3" xfId="762"/>
    <cellStyle name="Normal 4 3" xfId="178"/>
    <cellStyle name="Normal 4 3 2" xfId="830"/>
    <cellStyle name="Normal 4 4" xfId="721"/>
    <cellStyle name="Normal 5" xfId="59"/>
    <cellStyle name="Normal 5 2" xfId="179"/>
    <cellStyle name="Normal 5 2 2" xfId="831"/>
    <cellStyle name="Normal 5 3" xfId="722"/>
    <cellStyle name="Normal 6" xfId="221"/>
    <cellStyle name="Normal 6 2" xfId="502"/>
    <cellStyle name="Normal 6_Sheet1" xfId="545"/>
    <cellStyle name="Normal 7" xfId="235"/>
    <cellStyle name="Normal 7 2" xfId="886"/>
    <cellStyle name="Normal 7 3" xfId="1295"/>
    <cellStyle name="Normal 8" xfId="317"/>
    <cellStyle name="Normal 8 2" xfId="968"/>
    <cellStyle name="Normal 9" xfId="399"/>
    <cellStyle name="Normal 9 2" xfId="1050"/>
    <cellStyle name="Note 10" xfId="547"/>
    <cellStyle name="Note 10 2" xfId="1133"/>
    <cellStyle name="Note 11" xfId="628"/>
    <cellStyle name="Note 11 2" xfId="1214"/>
    <cellStyle name="Note 2" xfId="50"/>
    <cellStyle name="Note 2 2" xfId="126"/>
    <cellStyle name="Note 2 2 2" xfId="778"/>
    <cellStyle name="Note 2 3" xfId="250"/>
    <cellStyle name="Note 2 3 2" xfId="901"/>
    <cellStyle name="Note 2 4" xfId="332"/>
    <cellStyle name="Note 2 4 2" xfId="983"/>
    <cellStyle name="Note 2 5" xfId="436"/>
    <cellStyle name="Note 2 5 2" xfId="1065"/>
    <cellStyle name="Note 2 6" xfId="560"/>
    <cellStyle name="Note 2 6 2" xfId="1146"/>
    <cellStyle name="Note 2 7" xfId="641"/>
    <cellStyle name="Note 2 7 2" xfId="1227"/>
    <cellStyle name="Note 3" xfId="73"/>
    <cellStyle name="Note 3 10" xfId="736"/>
    <cellStyle name="Note 3 2" xfId="108"/>
    <cellStyle name="Note 3 2 2" xfId="220"/>
    <cellStyle name="Note 3 2 2 2" xfId="872"/>
    <cellStyle name="Note 3 2 3" xfId="763"/>
    <cellStyle name="Note 3 3" xfId="140"/>
    <cellStyle name="Note 3 3 2" xfId="792"/>
    <cellStyle name="Note 3 4" xfId="193"/>
    <cellStyle name="Note 3 4 2" xfId="845"/>
    <cellStyle name="Note 3 5" xfId="264"/>
    <cellStyle name="Note 3 5 2" xfId="915"/>
    <cellStyle name="Note 3 6" xfId="346"/>
    <cellStyle name="Note 3 6 2" xfId="997"/>
    <cellStyle name="Note 3 7" xfId="450"/>
    <cellStyle name="Note 3 7 2" xfId="1079"/>
    <cellStyle name="Note 3 8" xfId="574"/>
    <cellStyle name="Note 3 8 2" xfId="1160"/>
    <cellStyle name="Note 3 9" xfId="655"/>
    <cellStyle name="Note 3 9 2" xfId="1241"/>
    <cellStyle name="Note 4" xfId="153"/>
    <cellStyle name="Note 4 2" xfId="277"/>
    <cellStyle name="Note 4 2 2" xfId="928"/>
    <cellStyle name="Note 4 3" xfId="359"/>
    <cellStyle name="Note 4 3 2" xfId="1010"/>
    <cellStyle name="Note 4 4" xfId="463"/>
    <cellStyle name="Note 4 4 2" xfId="1092"/>
    <cellStyle name="Note 4 5" xfId="587"/>
    <cellStyle name="Note 4 5 2" xfId="1173"/>
    <cellStyle name="Note 4 6" xfId="668"/>
    <cellStyle name="Note 4 6 2" xfId="1254"/>
    <cellStyle name="Note 4 7" xfId="805"/>
    <cellStyle name="Note 5" xfId="113"/>
    <cellStyle name="Note 5 2" xfId="290"/>
    <cellStyle name="Note 5 2 2" xfId="941"/>
    <cellStyle name="Note 5 3" xfId="372"/>
    <cellStyle name="Note 5 3 2" xfId="1023"/>
    <cellStyle name="Note 5 4" xfId="476"/>
    <cellStyle name="Note 5 4 2" xfId="1105"/>
    <cellStyle name="Note 5 5" xfId="600"/>
    <cellStyle name="Note 5 5 2" xfId="1186"/>
    <cellStyle name="Note 5 6" xfId="681"/>
    <cellStyle name="Note 5 6 2" xfId="1267"/>
    <cellStyle name="Note 5 7" xfId="765"/>
    <cellStyle name="Note 6" xfId="222"/>
    <cellStyle name="Note 6 2" xfId="303"/>
    <cellStyle name="Note 6 2 2" xfId="954"/>
    <cellStyle name="Note 6 3" xfId="385"/>
    <cellStyle name="Note 6 3 2" xfId="1036"/>
    <cellStyle name="Note 6 4" xfId="489"/>
    <cellStyle name="Note 6 4 2" xfId="1118"/>
    <cellStyle name="Note 6 5" xfId="613"/>
    <cellStyle name="Note 6 5 2" xfId="1199"/>
    <cellStyle name="Note 6 6" xfId="694"/>
    <cellStyle name="Note 6 6 2" xfId="1280"/>
    <cellStyle name="Note 6 7" xfId="873"/>
    <cellStyle name="Note 7" xfId="237"/>
    <cellStyle name="Note 7 2" xfId="888"/>
    <cellStyle name="Note 8" xfId="319"/>
    <cellStyle name="Note 8 2" xfId="970"/>
    <cellStyle name="Note 9" xfId="411"/>
    <cellStyle name="Note 9 2" xfId="1052"/>
    <cellStyle name="Output" xfId="51" builtinId="21" customBuiltin="1"/>
    <cellStyle name="Percent 2" xfId="52"/>
    <cellStyle name="Percent 2 2" xfId="53"/>
    <cellStyle name="Percent 2 2 2" xfId="109"/>
    <cellStyle name="Percent 2 3" xfId="110"/>
    <cellStyle name="Percent 3" xfId="54"/>
    <cellStyle name="Percent 4" xfId="55"/>
    <cellStyle name="Percent 4 2" xfId="111"/>
    <cellStyle name="Title" xfId="56" builtinId="15" customBuiltin="1"/>
    <cellStyle name="Total" xfId="57" builtinId="25" customBuiltin="1"/>
    <cellStyle name="Warning Text" xfId="58" builtinId="11" customBuiltin="1"/>
  </cellStyles>
  <dxfs count="0"/>
  <tableStyles count="0" defaultTableStyle="TableStyleMedium9" defaultPivotStyle="PivotStyleLight16"/>
  <colors>
    <mruColors>
      <color rgb="FF0000FF"/>
      <color rgb="FFFFFFCC"/>
      <color rgb="FF333333"/>
      <color rgb="FFB8CCE4"/>
      <color rgb="FF663300"/>
      <color rgb="FF00B050"/>
      <color rgb="FF000000"/>
      <color rgb="FF008000"/>
      <color rgb="FFFFFF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&amp;Accounting/ChildFund%20Alliance/FY15/Transaction%20Detail/Jan%2015/07%20FY15%20YTD%20Jul-Jan%20Transactions%20_new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 NA "/>
      <sheetName val="REVENUE"/>
      <sheetName val="EXPENSES"/>
      <sheetName val="BAL SHEET"/>
      <sheetName val="Data Source 070114_ 123114"/>
      <sheetName val="IS CHART OF ACCOUNTS"/>
      <sheetName val="BS CHART OF ACCOUNT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ACCOUNT</v>
          </cell>
          <cell r="B1" t="str">
            <v>ACCOUNT NAME</v>
          </cell>
        </row>
        <row r="2">
          <cell r="A2">
            <v>10001</v>
          </cell>
          <cell r="B2" t="str">
            <v>Cash</v>
          </cell>
        </row>
        <row r="3">
          <cell r="A3">
            <v>12100</v>
          </cell>
          <cell r="B3" t="str">
            <v>BCSC Investment</v>
          </cell>
        </row>
        <row r="4">
          <cell r="A4">
            <v>14001</v>
          </cell>
          <cell r="B4" t="str">
            <v>Membership Dues Receivable</v>
          </cell>
        </row>
        <row r="5">
          <cell r="A5">
            <v>14002</v>
          </cell>
          <cell r="B5" t="str">
            <v>Other Receivables</v>
          </cell>
        </row>
        <row r="6">
          <cell r="A6">
            <v>14900</v>
          </cell>
          <cell r="B6" t="str">
            <v>Special Deposit (NY &amp; UK Office Lease Deposits)</v>
          </cell>
        </row>
        <row r="7">
          <cell r="A7">
            <v>16901</v>
          </cell>
          <cell r="B7" t="str">
            <v>Prepaid Expenses</v>
          </cell>
        </row>
        <row r="8">
          <cell r="A8">
            <v>18300</v>
          </cell>
          <cell r="B8" t="str">
            <v>Furniture and Fixtures</v>
          </cell>
        </row>
        <row r="9">
          <cell r="A9">
            <v>18302</v>
          </cell>
          <cell r="B9" t="str">
            <v>Equipment</v>
          </cell>
        </row>
        <row r="10">
          <cell r="A10">
            <v>18400</v>
          </cell>
          <cell r="B10" t="str">
            <v>Fixed Assets</v>
          </cell>
        </row>
        <row r="11">
          <cell r="A11">
            <v>18600</v>
          </cell>
          <cell r="B11" t="str">
            <v>Data Processing Equipment</v>
          </cell>
        </row>
        <row r="12">
          <cell r="A12">
            <v>18650</v>
          </cell>
          <cell r="B12" t="str">
            <v>Software</v>
          </cell>
        </row>
        <row r="13">
          <cell r="A13">
            <v>18852</v>
          </cell>
          <cell r="B13" t="str">
            <v>Disposal at Cost- Furniture &amp; Fixtures</v>
          </cell>
        </row>
        <row r="14">
          <cell r="A14">
            <v>18853</v>
          </cell>
          <cell r="B14" t="str">
            <v>Disposal at Cost- Equipment</v>
          </cell>
        </row>
        <row r="15">
          <cell r="A15">
            <v>18855</v>
          </cell>
          <cell r="B15" t="str">
            <v>Disposal at Cost- DP Equipment</v>
          </cell>
        </row>
        <row r="16">
          <cell r="A16">
            <v>18856</v>
          </cell>
          <cell r="B16" t="str">
            <v>Disposal at Cost- Software</v>
          </cell>
        </row>
        <row r="17">
          <cell r="A17">
            <v>18871</v>
          </cell>
          <cell r="B17" t="str">
            <v>Accumulated Depreciation on Disposal</v>
          </cell>
        </row>
        <row r="18">
          <cell r="A18">
            <v>20000</v>
          </cell>
          <cell r="B18" t="str">
            <v>Accounts Payable</v>
          </cell>
        </row>
        <row r="19">
          <cell r="A19">
            <v>20101</v>
          </cell>
          <cell r="B19" t="str">
            <v>Sales Tax Control</v>
          </cell>
        </row>
        <row r="20">
          <cell r="A20">
            <v>21000</v>
          </cell>
          <cell r="B20" t="str">
            <v>Period End Accruals</v>
          </cell>
        </row>
        <row r="21">
          <cell r="A21">
            <v>22000</v>
          </cell>
          <cell r="B21" t="str">
            <v>Defered Membership Dues Revenue</v>
          </cell>
        </row>
        <row r="22">
          <cell r="A22">
            <v>22501</v>
          </cell>
          <cell r="B22" t="str">
            <v>Withholding Federal Income Tax</v>
          </cell>
        </row>
        <row r="23">
          <cell r="A23">
            <v>22502</v>
          </cell>
          <cell r="B23" t="str">
            <v>Withholding NY State Tax</v>
          </cell>
        </row>
        <row r="24">
          <cell r="A24">
            <v>22503</v>
          </cell>
          <cell r="B24" t="str">
            <v>Withholding NY Disability Insurance</v>
          </cell>
        </row>
        <row r="25">
          <cell r="A25">
            <v>22504</v>
          </cell>
          <cell r="B25" t="str">
            <v>Withholding FICA Tax</v>
          </cell>
        </row>
        <row r="26">
          <cell r="A26">
            <v>22505</v>
          </cell>
          <cell r="B26" t="str">
            <v>Withholding UK Income Tax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3"/>
  <sheetViews>
    <sheetView showGridLines="0" tabSelected="1" topLeftCell="A6" zoomScaleNormal="100" zoomScaleSheetLayoutView="80" workbookViewId="0">
      <selection activeCell="H29" sqref="H29"/>
    </sheetView>
  </sheetViews>
  <sheetFormatPr defaultColWidth="8.5546875" defaultRowHeight="13.8" x14ac:dyDescent="0.25"/>
  <cols>
    <col min="1" max="1" width="2.6640625" style="31" customWidth="1"/>
    <col min="2" max="2" width="3.88671875" style="31" customWidth="1"/>
    <col min="3" max="3" width="29.33203125" style="31" customWidth="1"/>
    <col min="4" max="4" width="16.5546875" style="31" customWidth="1"/>
    <col min="5" max="5" width="17.33203125" style="31" bestFit="1" customWidth="1"/>
    <col min="6" max="6" width="15.33203125" style="33" customWidth="1"/>
    <col min="7" max="7" width="28.44140625" style="31" bestFit="1" customWidth="1"/>
    <col min="8" max="8" width="11.33203125" style="31" bestFit="1" customWidth="1"/>
    <col min="9" max="9" width="10.44140625" style="31" bestFit="1" customWidth="1"/>
    <col min="10" max="10" width="9.6640625" style="31" bestFit="1" customWidth="1"/>
    <col min="11" max="11" width="8.6640625" style="31" bestFit="1" customWidth="1"/>
    <col min="12" max="12" width="10.88671875" style="31" customWidth="1"/>
    <col min="13" max="16384" width="8.5546875" style="31"/>
  </cols>
  <sheetData>
    <row r="2" spans="1:12" x14ac:dyDescent="0.25">
      <c r="A2" s="245" t="s">
        <v>13</v>
      </c>
      <c r="B2" s="245"/>
      <c r="C2" s="245"/>
      <c r="D2" s="245"/>
      <c r="E2" s="245"/>
    </row>
    <row r="3" spans="1:12" ht="15" x14ac:dyDescent="0.25">
      <c r="A3" s="352" t="s">
        <v>133</v>
      </c>
      <c r="B3" s="353"/>
      <c r="C3" s="353"/>
      <c r="D3" s="353"/>
      <c r="E3" s="353"/>
    </row>
    <row r="4" spans="1:12" x14ac:dyDescent="0.25">
      <c r="A4" s="245" t="s">
        <v>134</v>
      </c>
      <c r="B4" s="245"/>
      <c r="C4" s="245"/>
      <c r="D4" s="245"/>
      <c r="E4" s="245"/>
    </row>
    <row r="5" spans="1:12" x14ac:dyDescent="0.25">
      <c r="A5" s="44"/>
      <c r="B5" s="44"/>
      <c r="C5" s="44"/>
      <c r="D5" s="44"/>
      <c r="E5" s="45"/>
    </row>
    <row r="6" spans="1:12" x14ac:dyDescent="0.25">
      <c r="A6" s="29"/>
      <c r="B6" s="30"/>
      <c r="C6" s="30"/>
      <c r="D6" s="46"/>
      <c r="E6" s="52">
        <v>44500</v>
      </c>
      <c r="F6" s="47"/>
    </row>
    <row r="7" spans="1:12" ht="19.5" customHeight="1" x14ac:dyDescent="0.25">
      <c r="A7" s="29"/>
      <c r="B7" s="30"/>
      <c r="C7" s="30"/>
      <c r="D7" s="30"/>
      <c r="E7" s="53" t="s">
        <v>79</v>
      </c>
    </row>
    <row r="8" spans="1:12" x14ac:dyDescent="0.25">
      <c r="A8" s="29"/>
      <c r="B8" s="30"/>
      <c r="C8" s="30"/>
      <c r="D8" s="30"/>
      <c r="E8" s="54" t="s">
        <v>2</v>
      </c>
    </row>
    <row r="9" spans="1:12" ht="14.4" thickBot="1" x14ac:dyDescent="0.3">
      <c r="B9" s="32"/>
      <c r="C9" s="32"/>
      <c r="D9" s="32"/>
      <c r="E9" s="33"/>
      <c r="H9" s="349" t="s">
        <v>150</v>
      </c>
      <c r="I9" s="349" t="s">
        <v>135</v>
      </c>
    </row>
    <row r="10" spans="1:12" ht="22.5" customHeight="1" thickBot="1" x14ac:dyDescent="0.3">
      <c r="A10" s="159" t="s">
        <v>81</v>
      </c>
      <c r="B10" s="160"/>
      <c r="C10" s="160"/>
      <c r="D10" s="160"/>
      <c r="E10" s="161"/>
      <c r="G10" s="343" t="s">
        <v>136</v>
      </c>
      <c r="H10" s="344">
        <v>44440</v>
      </c>
      <c r="I10" s="345">
        <v>44470</v>
      </c>
      <c r="J10" s="346" t="s">
        <v>147</v>
      </c>
      <c r="L10" s="331"/>
    </row>
    <row r="11" spans="1:12" x14ac:dyDescent="0.25">
      <c r="A11" s="150"/>
      <c r="B11" s="172" t="s">
        <v>10</v>
      </c>
      <c r="C11" s="38"/>
      <c r="D11" s="38"/>
      <c r="E11" s="158">
        <v>873302</v>
      </c>
      <c r="G11" s="323" t="s">
        <v>137</v>
      </c>
      <c r="H11" s="324">
        <v>159000</v>
      </c>
      <c r="I11" s="321"/>
      <c r="J11" s="322">
        <v>159000</v>
      </c>
      <c r="K11" s="348" t="s">
        <v>149</v>
      </c>
      <c r="L11" s="347"/>
    </row>
    <row r="12" spans="1:12" x14ac:dyDescent="0.25">
      <c r="A12" s="150"/>
      <c r="B12" s="175" t="s">
        <v>82</v>
      </c>
      <c r="C12" s="176"/>
      <c r="D12" s="37"/>
      <c r="E12" s="198"/>
      <c r="G12" s="323" t="s">
        <v>138</v>
      </c>
      <c r="H12" s="324">
        <v>116000</v>
      </c>
      <c r="I12" s="321">
        <v>-58000</v>
      </c>
      <c r="J12" s="322">
        <v>58000</v>
      </c>
      <c r="K12" s="348"/>
      <c r="L12" s="347"/>
    </row>
    <row r="13" spans="1:12" x14ac:dyDescent="0.25">
      <c r="A13" s="150"/>
      <c r="B13" s="34"/>
      <c r="C13" s="174" t="s">
        <v>83</v>
      </c>
      <c r="D13" s="36"/>
      <c r="E13" s="320">
        <v>683500</v>
      </c>
      <c r="G13" s="323" t="s">
        <v>139</v>
      </c>
      <c r="H13" s="324">
        <v>35000</v>
      </c>
      <c r="I13" s="321"/>
      <c r="J13" s="322">
        <v>35000</v>
      </c>
      <c r="K13" s="348" t="s">
        <v>148</v>
      </c>
      <c r="L13" s="347"/>
    </row>
    <row r="14" spans="1:12" x14ac:dyDescent="0.25">
      <c r="A14" s="150"/>
      <c r="B14" s="34"/>
      <c r="C14" s="56" t="s">
        <v>84</v>
      </c>
      <c r="D14" s="36"/>
      <c r="E14" s="197">
        <v>2299</v>
      </c>
      <c r="G14" s="323" t="s">
        <v>140</v>
      </c>
      <c r="H14" s="324">
        <v>47000</v>
      </c>
      <c r="I14" s="321">
        <v>-23500</v>
      </c>
      <c r="J14" s="322">
        <v>23500</v>
      </c>
      <c r="L14" s="347"/>
    </row>
    <row r="15" spans="1:12" x14ac:dyDescent="0.25">
      <c r="A15" s="150"/>
      <c r="B15" s="172" t="s">
        <v>17</v>
      </c>
      <c r="C15" s="177"/>
      <c r="D15" s="36"/>
      <c r="E15" s="39">
        <v>45489</v>
      </c>
      <c r="G15" s="323" t="s">
        <v>141</v>
      </c>
      <c r="H15" s="324">
        <v>25000</v>
      </c>
      <c r="I15" s="321">
        <v>-12500</v>
      </c>
      <c r="J15" s="322">
        <v>12500</v>
      </c>
      <c r="L15" s="347"/>
    </row>
    <row r="16" spans="1:12" x14ac:dyDescent="0.25">
      <c r="A16" s="150"/>
      <c r="B16" s="139" t="s">
        <v>24</v>
      </c>
      <c r="C16" s="140"/>
      <c r="D16" s="36"/>
      <c r="E16" s="197">
        <v>388</v>
      </c>
      <c r="G16" s="323" t="s">
        <v>142</v>
      </c>
      <c r="H16" s="324">
        <v>434000</v>
      </c>
      <c r="I16" s="321">
        <v>-434000</v>
      </c>
      <c r="J16" s="322">
        <v>0</v>
      </c>
      <c r="L16" s="347"/>
    </row>
    <row r="17" spans="1:12" x14ac:dyDescent="0.25">
      <c r="A17" s="150"/>
      <c r="B17" s="139" t="s">
        <v>11</v>
      </c>
      <c r="C17" s="36"/>
      <c r="D17" s="36"/>
      <c r="E17" s="39">
        <v>0</v>
      </c>
      <c r="G17" s="325" t="s">
        <v>143</v>
      </c>
      <c r="H17" s="324">
        <v>47000</v>
      </c>
      <c r="I17" s="321">
        <v>-23500</v>
      </c>
      <c r="J17" s="322">
        <v>23500</v>
      </c>
      <c r="L17" s="347"/>
    </row>
    <row r="18" spans="1:12" x14ac:dyDescent="0.25">
      <c r="A18" s="150"/>
      <c r="B18" s="139" t="s">
        <v>85</v>
      </c>
      <c r="C18" s="36"/>
      <c r="D18" s="36"/>
      <c r="E18" s="39">
        <v>1740</v>
      </c>
      <c r="G18" s="323" t="s">
        <v>144</v>
      </c>
      <c r="H18" s="324">
        <v>61000</v>
      </c>
      <c r="I18" s="321">
        <v>-30500</v>
      </c>
      <c r="J18" s="322">
        <v>30500</v>
      </c>
      <c r="L18" s="347"/>
    </row>
    <row r="19" spans="1:12" ht="14.4" thickBot="1" x14ac:dyDescent="0.3">
      <c r="A19" s="178"/>
      <c r="B19" s="173" t="s">
        <v>86</v>
      </c>
      <c r="C19" s="163"/>
      <c r="D19" s="163"/>
      <c r="E19" s="319">
        <f>6156-1</f>
        <v>6155</v>
      </c>
      <c r="G19" s="323" t="s">
        <v>145</v>
      </c>
      <c r="H19" s="324">
        <v>522000</v>
      </c>
      <c r="I19" s="321">
        <v>-261000</v>
      </c>
      <c r="J19" s="322">
        <v>261000</v>
      </c>
      <c r="L19" s="347"/>
    </row>
    <row r="20" spans="1:12" ht="19.5" customHeight="1" thickBot="1" x14ac:dyDescent="0.3">
      <c r="A20" s="40" t="s">
        <v>87</v>
      </c>
      <c r="B20" s="32"/>
      <c r="C20" s="32"/>
      <c r="D20" s="32"/>
      <c r="E20" s="238">
        <f>SUM(E11:E19)</f>
        <v>1612873</v>
      </c>
      <c r="F20" s="234"/>
      <c r="G20" s="326" t="s">
        <v>146</v>
      </c>
      <c r="H20" s="327">
        <v>161000</v>
      </c>
      <c r="I20" s="321">
        <v>-80500</v>
      </c>
      <c r="J20" s="322">
        <v>80500</v>
      </c>
      <c r="L20" s="347"/>
    </row>
    <row r="21" spans="1:12" ht="19.5" customHeight="1" thickTop="1" thickBot="1" x14ac:dyDescent="0.3">
      <c r="A21" s="40"/>
      <c r="B21" s="32"/>
      <c r="C21" s="32"/>
      <c r="D21" s="32"/>
      <c r="E21" s="51"/>
      <c r="G21" s="328" t="s">
        <v>42</v>
      </c>
      <c r="H21" s="329">
        <v>1607000</v>
      </c>
      <c r="I21" s="329">
        <v>-923500</v>
      </c>
      <c r="J21" s="330">
        <v>683500</v>
      </c>
      <c r="L21" s="342"/>
    </row>
    <row r="22" spans="1:12" ht="18" customHeight="1" thickTop="1" x14ac:dyDescent="0.25">
      <c r="A22" s="159" t="s">
        <v>88</v>
      </c>
      <c r="B22" s="160"/>
      <c r="C22" s="160"/>
      <c r="D22" s="160"/>
      <c r="E22" s="239"/>
    </row>
    <row r="23" spans="1:12" x14ac:dyDescent="0.25">
      <c r="B23" s="38" t="s">
        <v>25</v>
      </c>
      <c r="C23" s="38"/>
      <c r="D23" s="38"/>
      <c r="E23" s="231">
        <v>7542</v>
      </c>
    </row>
    <row r="24" spans="1:12" hidden="1" x14ac:dyDescent="0.25">
      <c r="B24" s="36" t="s">
        <v>89</v>
      </c>
      <c r="C24" s="36"/>
      <c r="D24" s="36"/>
      <c r="E24" s="39">
        <v>0</v>
      </c>
    </row>
    <row r="25" spans="1:12" hidden="1" x14ac:dyDescent="0.25">
      <c r="B25" s="36" t="s">
        <v>61</v>
      </c>
      <c r="C25" s="36"/>
      <c r="D25" s="36"/>
      <c r="E25" s="39">
        <v>0</v>
      </c>
    </row>
    <row r="26" spans="1:12" x14ac:dyDescent="0.25">
      <c r="B26" s="36" t="s">
        <v>58</v>
      </c>
      <c r="C26" s="36"/>
      <c r="D26" s="36"/>
      <c r="E26" s="197">
        <v>500</v>
      </c>
      <c r="F26" s="32"/>
    </row>
    <row r="27" spans="1:12" hidden="1" x14ac:dyDescent="0.25">
      <c r="B27" s="227" t="s">
        <v>115</v>
      </c>
      <c r="C27" s="227"/>
      <c r="D27" s="227"/>
      <c r="E27" s="317">
        <v>0</v>
      </c>
      <c r="F27" s="32"/>
    </row>
    <row r="28" spans="1:12" ht="14.4" thickBot="1" x14ac:dyDescent="0.3">
      <c r="A28" s="179"/>
      <c r="B28" s="163" t="s">
        <v>12</v>
      </c>
      <c r="C28" s="163"/>
      <c r="D28" s="163"/>
      <c r="E28" s="319">
        <v>45040</v>
      </c>
    </row>
    <row r="29" spans="1:12" ht="22.5" customHeight="1" thickBot="1" x14ac:dyDescent="0.3">
      <c r="A29" s="40" t="s">
        <v>100</v>
      </c>
      <c r="B29" s="32"/>
      <c r="C29" s="32"/>
      <c r="D29" s="32"/>
      <c r="E29" s="162">
        <f>SUM(E23:E28)</f>
        <v>53082</v>
      </c>
    </row>
    <row r="30" spans="1:12" x14ac:dyDescent="0.25">
      <c r="A30" s="40"/>
      <c r="B30" s="32"/>
      <c r="C30" s="32"/>
      <c r="D30" s="32"/>
      <c r="E30" s="32"/>
    </row>
    <row r="31" spans="1:12" x14ac:dyDescent="0.25">
      <c r="B31" s="41"/>
      <c r="C31" s="32"/>
      <c r="D31" s="32"/>
      <c r="E31" s="51"/>
    </row>
    <row r="32" spans="1:12" x14ac:dyDescent="0.25">
      <c r="B32" s="41"/>
      <c r="C32" s="32"/>
      <c r="D32" s="32"/>
      <c r="E32" s="51"/>
      <c r="G32" s="332"/>
      <c r="H32" s="333"/>
      <c r="I32" s="333"/>
      <c r="J32" s="332"/>
    </row>
    <row r="33" spans="1:10" x14ac:dyDescent="0.25">
      <c r="A33" s="40" t="s">
        <v>91</v>
      </c>
      <c r="B33" s="32"/>
      <c r="C33" s="32"/>
      <c r="D33" s="32"/>
      <c r="E33" s="55">
        <f>'Income Statement'!D69</f>
        <v>1528834</v>
      </c>
      <c r="G33" s="334"/>
      <c r="H33" s="335"/>
      <c r="I33" s="335"/>
      <c r="J33" s="336"/>
    </row>
    <row r="34" spans="1:10" ht="14.4" thickBot="1" x14ac:dyDescent="0.3">
      <c r="A34" s="40" t="s">
        <v>92</v>
      </c>
      <c r="B34" s="32"/>
      <c r="C34" s="32"/>
      <c r="D34" s="32"/>
      <c r="E34" s="224">
        <f>'Income Statement'!D70</f>
        <v>30957</v>
      </c>
      <c r="G34" s="337"/>
      <c r="H34" s="338"/>
      <c r="I34" s="338"/>
      <c r="J34" s="339"/>
    </row>
    <row r="35" spans="1:10" ht="14.4" thickBot="1" x14ac:dyDescent="0.3">
      <c r="A35" s="165" t="s">
        <v>101</v>
      </c>
      <c r="B35" s="153"/>
      <c r="C35" s="153"/>
      <c r="D35" s="32"/>
      <c r="E35" s="164">
        <f>E29+E33+E34</f>
        <v>1612873</v>
      </c>
      <c r="G35" s="337"/>
      <c r="H35" s="338"/>
      <c r="I35" s="338"/>
      <c r="J35" s="339"/>
    </row>
    <row r="36" spans="1:10" ht="14.4" thickTop="1" x14ac:dyDescent="0.25">
      <c r="B36" s="41"/>
      <c r="C36" s="32" t="s">
        <v>90</v>
      </c>
      <c r="D36" s="32"/>
      <c r="E36" s="244">
        <f>SUM(E20-E35)</f>
        <v>0</v>
      </c>
      <c r="G36" s="337"/>
      <c r="H36" s="338"/>
      <c r="I36" s="338"/>
      <c r="J36" s="339"/>
    </row>
    <row r="37" spans="1:10" x14ac:dyDescent="0.25">
      <c r="B37" s="41"/>
      <c r="C37" s="32"/>
      <c r="D37" s="32"/>
      <c r="E37" s="32"/>
      <c r="G37" s="337"/>
      <c r="H37" s="338"/>
      <c r="I37" s="338"/>
      <c r="J37" s="339"/>
    </row>
    <row r="38" spans="1:10" x14ac:dyDescent="0.25">
      <c r="B38" s="41"/>
      <c r="C38" s="32"/>
      <c r="D38" s="32"/>
      <c r="E38" s="32"/>
      <c r="G38" s="337"/>
      <c r="H38" s="338"/>
      <c r="I38" s="338"/>
      <c r="J38" s="339"/>
    </row>
    <row r="39" spans="1:10" x14ac:dyDescent="0.25">
      <c r="B39" s="41"/>
      <c r="C39" s="32"/>
      <c r="D39" s="32"/>
      <c r="E39" s="32"/>
      <c r="G39" s="337"/>
      <c r="H39" s="338"/>
      <c r="I39" s="338"/>
      <c r="J39" s="339"/>
    </row>
    <row r="40" spans="1:10" x14ac:dyDescent="0.25">
      <c r="B40" s="41"/>
      <c r="C40" s="32"/>
      <c r="D40" s="32"/>
      <c r="E40" s="32"/>
      <c r="G40" s="340"/>
      <c r="H40" s="338"/>
      <c r="I40" s="338"/>
      <c r="J40" s="339"/>
    </row>
    <row r="41" spans="1:10" x14ac:dyDescent="0.25">
      <c r="B41" s="41"/>
      <c r="C41" s="32"/>
      <c r="D41" s="32"/>
      <c r="E41" s="32"/>
      <c r="G41" s="337"/>
      <c r="H41" s="338"/>
      <c r="I41" s="338"/>
      <c r="J41" s="339"/>
    </row>
    <row r="42" spans="1:10" x14ac:dyDescent="0.25">
      <c r="B42" s="41"/>
      <c r="C42" s="32"/>
      <c r="D42" s="32"/>
      <c r="E42" s="288"/>
      <c r="G42" s="337"/>
      <c r="H42" s="338"/>
      <c r="I42" s="338"/>
      <c r="J42" s="339"/>
    </row>
    <row r="43" spans="1:10" x14ac:dyDescent="0.25">
      <c r="B43" s="41"/>
      <c r="C43" s="32"/>
      <c r="D43" s="32"/>
      <c r="E43" s="32"/>
      <c r="G43" s="341"/>
      <c r="H43" s="338"/>
      <c r="I43" s="338"/>
      <c r="J43" s="339"/>
    </row>
    <row r="44" spans="1:10" x14ac:dyDescent="0.25">
      <c r="B44" s="41"/>
      <c r="C44" s="32"/>
      <c r="D44" s="32"/>
      <c r="E44" s="32"/>
      <c r="G44" s="334"/>
      <c r="H44" s="342"/>
      <c r="I44" s="342"/>
      <c r="J44" s="342"/>
    </row>
    <row r="45" spans="1:10" x14ac:dyDescent="0.25">
      <c r="B45" s="41"/>
      <c r="C45" s="32"/>
      <c r="D45" s="32"/>
      <c r="E45" s="32"/>
    </row>
    <row r="46" spans="1:10" x14ac:dyDescent="0.25">
      <c r="B46" s="41"/>
      <c r="C46" s="32"/>
      <c r="D46" s="32"/>
      <c r="E46" s="32"/>
    </row>
    <row r="47" spans="1:10" x14ac:dyDescent="0.25">
      <c r="B47" s="41"/>
      <c r="C47" s="32"/>
      <c r="D47" s="32"/>
      <c r="E47" s="32"/>
    </row>
    <row r="48" spans="1:10" x14ac:dyDescent="0.25">
      <c r="B48" s="41"/>
      <c r="C48" s="32"/>
      <c r="D48" s="32"/>
      <c r="E48" s="32"/>
    </row>
    <row r="49" spans="1:6" x14ac:dyDescent="0.25">
      <c r="B49" s="41"/>
      <c r="C49" s="32"/>
      <c r="D49" s="32"/>
      <c r="E49" s="32"/>
    </row>
    <row r="50" spans="1:6" x14ac:dyDescent="0.25">
      <c r="B50" s="41"/>
      <c r="C50" s="32"/>
      <c r="D50" s="32"/>
      <c r="E50" s="32"/>
    </row>
    <row r="51" spans="1:6" x14ac:dyDescent="0.25">
      <c r="B51" s="41"/>
      <c r="C51" s="32"/>
      <c r="D51" s="32"/>
      <c r="E51" s="32"/>
    </row>
    <row r="52" spans="1:6" x14ac:dyDescent="0.25">
      <c r="B52" s="41"/>
      <c r="C52" s="32"/>
      <c r="D52" s="32"/>
      <c r="E52" s="32"/>
    </row>
    <row r="53" spans="1:6" x14ac:dyDescent="0.25">
      <c r="B53" s="41"/>
      <c r="C53" s="32"/>
      <c r="D53" s="32"/>
      <c r="E53" s="32"/>
    </row>
    <row r="54" spans="1:6" x14ac:dyDescent="0.25">
      <c r="B54" s="41"/>
      <c r="C54" s="32"/>
      <c r="D54" s="32"/>
      <c r="E54" s="32"/>
    </row>
    <row r="55" spans="1:6" x14ac:dyDescent="0.25">
      <c r="B55" s="41"/>
      <c r="C55" s="32"/>
      <c r="D55" s="32"/>
      <c r="E55" s="32"/>
    </row>
    <row r="56" spans="1:6" x14ac:dyDescent="0.25">
      <c r="B56" s="41"/>
      <c r="C56" s="32"/>
      <c r="D56" s="32"/>
      <c r="E56" s="32"/>
    </row>
    <row r="57" spans="1:6" x14ac:dyDescent="0.25">
      <c r="B57" s="41"/>
      <c r="C57" s="32"/>
      <c r="D57" s="32"/>
      <c r="E57" s="32"/>
    </row>
    <row r="58" spans="1:6" x14ac:dyDescent="0.25">
      <c r="B58" s="41"/>
      <c r="C58" s="32"/>
      <c r="D58" s="32"/>
      <c r="E58" s="32"/>
    </row>
    <row r="59" spans="1:6" s="48" customFormat="1" x14ac:dyDescent="0.25">
      <c r="A59" s="31"/>
      <c r="B59" s="31"/>
      <c r="C59" s="31"/>
      <c r="D59" s="31"/>
      <c r="E59" s="31"/>
      <c r="F59" s="33"/>
    </row>
    <row r="60" spans="1:6" s="48" customFormat="1" x14ac:dyDescent="0.25">
      <c r="A60" s="31"/>
      <c r="B60" s="40"/>
      <c r="C60" s="31"/>
      <c r="D60" s="31"/>
      <c r="E60" s="50"/>
      <c r="F60" s="33"/>
    </row>
    <row r="61" spans="1:6" s="40" customFormat="1" x14ac:dyDescent="0.25">
      <c r="A61" s="31"/>
      <c r="B61" s="31"/>
      <c r="C61" s="31"/>
      <c r="D61" s="31"/>
      <c r="E61" s="31"/>
      <c r="F61" s="33"/>
    </row>
    <row r="62" spans="1:6" s="40" customFormat="1" x14ac:dyDescent="0.25">
      <c r="A62" s="31"/>
      <c r="B62" s="31"/>
      <c r="C62" s="31"/>
      <c r="D62" s="31"/>
      <c r="E62" s="31"/>
      <c r="F62" s="33"/>
    </row>
    <row r="63" spans="1:6" s="40" customFormat="1" x14ac:dyDescent="0.25">
      <c r="A63" s="31"/>
      <c r="B63" s="31"/>
      <c r="C63" s="31"/>
      <c r="D63" s="31"/>
      <c r="E63" s="31"/>
      <c r="F63" s="33"/>
    </row>
  </sheetData>
  <mergeCells count="1">
    <mergeCell ref="A3:E3"/>
  </mergeCells>
  <printOptions horizontalCentered="1"/>
  <pageMargins left="0" right="0" top="0.28740157500000002" bottom="0" header="0.511811023622047" footer="9.1811024000000005E-2"/>
  <pageSetup fitToHeight="0" orientation="portrait" r:id="rId1"/>
  <headerFooter scaleWithDoc="0" alignWithMargins="0">
    <oddFooter>&amp;L&amp;Z&amp;F&amp;R&amp;D&amp;T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showGridLines="0" zoomScale="90" zoomScaleNormal="90" zoomScaleSheetLayoutView="80" workbookViewId="0">
      <pane xSplit="3" ySplit="7" topLeftCell="D49" activePane="bottomRight" state="frozen"/>
      <selection pane="topRight" activeCell="D1" sqref="D1"/>
      <selection pane="bottomLeft" activeCell="A8" sqref="A8"/>
      <selection pane="bottomRight" activeCell="M54" sqref="M54"/>
    </sheetView>
  </sheetViews>
  <sheetFormatPr defaultColWidth="8.5546875" defaultRowHeight="13.8" x14ac:dyDescent="0.25"/>
  <cols>
    <col min="1" max="1" width="2.109375" style="31" customWidth="1"/>
    <col min="2" max="2" width="3.88671875" style="89" customWidth="1"/>
    <col min="3" max="3" width="47.88671875" style="89" bestFit="1" customWidth="1"/>
    <col min="4" max="5" width="13.5546875" style="89" bestFit="1" customWidth="1"/>
    <col min="6" max="6" width="11.5546875" style="89" bestFit="1" customWidth="1"/>
    <col min="7" max="7" width="12.5546875" style="89" hidden="1" customWidth="1"/>
    <col min="8" max="8" width="13" style="89" hidden="1" customWidth="1"/>
    <col min="9" max="9" width="10.109375" style="89" hidden="1" customWidth="1"/>
    <col min="10" max="10" width="14.44140625" style="89" hidden="1" customWidth="1"/>
    <col min="11" max="11" width="13.5546875" style="90" bestFit="1" customWidth="1"/>
    <col min="12" max="12" width="15.33203125" style="91" customWidth="1"/>
    <col min="13" max="14" width="12.33203125" style="89" bestFit="1" customWidth="1"/>
    <col min="15" max="16384" width="8.5546875" style="89"/>
  </cols>
  <sheetData>
    <row r="1" spans="1:12" ht="14.4" thickBot="1" x14ac:dyDescent="0.3">
      <c r="A1" s="31">
        <v>2</v>
      </c>
    </row>
    <row r="2" spans="1:12" x14ac:dyDescent="0.25">
      <c r="A2" s="245" t="s">
        <v>13</v>
      </c>
      <c r="B2" s="246"/>
      <c r="C2" s="246"/>
      <c r="D2" s="246"/>
      <c r="E2" s="246"/>
      <c r="F2" s="246"/>
      <c r="G2" s="246"/>
      <c r="H2" s="246"/>
      <c r="I2" s="246"/>
      <c r="J2" s="246"/>
      <c r="K2" s="247"/>
    </row>
    <row r="3" spans="1:12" s="88" customFormat="1" ht="20.25" customHeight="1" x14ac:dyDescent="0.25">
      <c r="A3" s="248" t="s">
        <v>0</v>
      </c>
      <c r="B3" s="248"/>
      <c r="C3" s="248"/>
      <c r="D3" s="248"/>
      <c r="E3" s="248"/>
      <c r="F3" s="248"/>
      <c r="G3" s="248"/>
      <c r="H3" s="248"/>
      <c r="I3" s="248"/>
      <c r="J3" s="248"/>
      <c r="K3" s="249"/>
      <c r="L3" s="146"/>
    </row>
    <row r="4" spans="1:12" ht="14.4" thickBot="1" x14ac:dyDescent="0.3">
      <c r="A4" s="245" t="str">
        <f>'Balance Sheet'!A4</f>
        <v>For the 3rd month ending October 31, 2021</v>
      </c>
      <c r="B4" s="250"/>
      <c r="C4" s="250"/>
      <c r="D4" s="245"/>
      <c r="E4" s="245"/>
      <c r="F4" s="245"/>
      <c r="G4" s="245"/>
      <c r="H4" s="245"/>
      <c r="I4" s="245"/>
      <c r="J4" s="245"/>
      <c r="K4" s="251"/>
    </row>
    <row r="5" spans="1:12" x14ac:dyDescent="0.25">
      <c r="A5" s="123"/>
      <c r="B5" s="121"/>
      <c r="C5" s="121"/>
      <c r="D5" s="126">
        <f>'Balance Sheet'!E6</f>
        <v>44500</v>
      </c>
      <c r="E5" s="126">
        <f>D5</f>
        <v>44500</v>
      </c>
      <c r="F5" s="129"/>
      <c r="G5" s="217">
        <f>E5</f>
        <v>44500</v>
      </c>
      <c r="H5" s="218">
        <f>G5</f>
        <v>44500</v>
      </c>
      <c r="I5" s="217"/>
      <c r="J5" s="203">
        <f>H5</f>
        <v>44500</v>
      </c>
      <c r="K5" s="199" t="s">
        <v>114</v>
      </c>
      <c r="L5" s="93"/>
    </row>
    <row r="6" spans="1:12" ht="19.5" customHeight="1" x14ac:dyDescent="0.25">
      <c r="A6" s="123"/>
      <c r="B6" s="121"/>
      <c r="C6" s="121"/>
      <c r="D6" s="127" t="s">
        <v>110</v>
      </c>
      <c r="E6" s="127" t="s">
        <v>109</v>
      </c>
      <c r="F6" s="127" t="s">
        <v>1</v>
      </c>
      <c r="G6" s="219" t="s">
        <v>80</v>
      </c>
      <c r="H6" s="219" t="s">
        <v>109</v>
      </c>
      <c r="I6" s="219" t="s">
        <v>1</v>
      </c>
      <c r="J6" s="204" t="s">
        <v>112</v>
      </c>
      <c r="K6" s="147" t="s">
        <v>122</v>
      </c>
    </row>
    <row r="7" spans="1:12" x14ac:dyDescent="0.25">
      <c r="A7" s="123"/>
      <c r="B7" s="121"/>
      <c r="C7" s="121"/>
      <c r="D7" s="128" t="s">
        <v>111</v>
      </c>
      <c r="E7" s="128" t="s">
        <v>111</v>
      </c>
      <c r="F7" s="128" t="s">
        <v>4</v>
      </c>
      <c r="G7" s="220" t="s">
        <v>108</v>
      </c>
      <c r="H7" s="220" t="s">
        <v>108</v>
      </c>
      <c r="I7" s="220" t="s">
        <v>4</v>
      </c>
      <c r="J7" s="205" t="s">
        <v>113</v>
      </c>
      <c r="K7" s="148" t="s">
        <v>3</v>
      </c>
    </row>
    <row r="8" spans="1:12" s="119" customFormat="1" x14ac:dyDescent="0.25">
      <c r="B8" s="59"/>
      <c r="C8" s="59"/>
      <c r="D8" s="124"/>
      <c r="E8" s="124"/>
      <c r="F8" s="125"/>
      <c r="G8" s="125"/>
      <c r="H8" s="125"/>
      <c r="I8" s="125"/>
      <c r="J8" s="125"/>
      <c r="K8" s="124"/>
      <c r="L8" s="124"/>
    </row>
    <row r="9" spans="1:12" s="88" customFormat="1" ht="15" x14ac:dyDescent="0.25">
      <c r="A9" s="182" t="s">
        <v>93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46"/>
    </row>
    <row r="10" spans="1:12" s="95" customFormat="1" x14ac:dyDescent="0.25">
      <c r="A10" s="166"/>
      <c r="B10" s="171" t="s">
        <v>83</v>
      </c>
      <c r="C10" s="180"/>
      <c r="D10" s="318">
        <v>1607000</v>
      </c>
      <c r="E10" s="181">
        <f>K10</f>
        <v>1768000</v>
      </c>
      <c r="F10" s="235">
        <f t="shared" ref="F10:F18" si="0">+E10-D10</f>
        <v>161000</v>
      </c>
      <c r="G10" s="111">
        <v>0</v>
      </c>
      <c r="H10" s="201"/>
      <c r="I10" s="201"/>
      <c r="J10" s="201">
        <f>D10+G10</f>
        <v>1607000</v>
      </c>
      <c r="K10" s="181">
        <v>1768000</v>
      </c>
      <c r="L10" s="94"/>
    </row>
    <row r="11" spans="1:12" hidden="1" x14ac:dyDescent="0.25">
      <c r="A11" s="150"/>
      <c r="B11" s="152" t="s">
        <v>95</v>
      </c>
      <c r="C11" s="139"/>
      <c r="D11" s="133">
        <v>0</v>
      </c>
      <c r="E11" s="110">
        <f t="shared" ref="E11:E18" si="1">K11</f>
        <v>0</v>
      </c>
      <c r="F11" s="114">
        <f t="shared" si="0"/>
        <v>0</v>
      </c>
      <c r="G11" s="114">
        <v>0</v>
      </c>
      <c r="H11" s="114"/>
      <c r="I11" s="114"/>
      <c r="J11" s="201">
        <f t="shared" ref="J11:J17" si="2">D11+G11</f>
        <v>0</v>
      </c>
      <c r="K11" s="111">
        <v>0</v>
      </c>
    </row>
    <row r="12" spans="1:12" s="96" customFormat="1" hidden="1" x14ac:dyDescent="0.25">
      <c r="A12" s="167"/>
      <c r="B12" s="151" t="s">
        <v>96</v>
      </c>
      <c r="C12" s="138"/>
      <c r="D12" s="132">
        <v>0</v>
      </c>
      <c r="E12" s="110">
        <f t="shared" si="1"/>
        <v>0</v>
      </c>
      <c r="F12" s="114">
        <f t="shared" si="0"/>
        <v>0</v>
      </c>
      <c r="G12" s="114">
        <v>0</v>
      </c>
      <c r="H12" s="114"/>
      <c r="I12" s="114"/>
      <c r="J12" s="201">
        <f t="shared" si="2"/>
        <v>0</v>
      </c>
      <c r="K12" s="111">
        <v>0</v>
      </c>
    </row>
    <row r="13" spans="1:12" s="96" customFormat="1" hidden="1" x14ac:dyDescent="0.25">
      <c r="A13" s="167"/>
      <c r="B13" s="170" t="s">
        <v>97</v>
      </c>
      <c r="C13" s="138"/>
      <c r="D13" s="132">
        <v>0</v>
      </c>
      <c r="E13" s="110">
        <f t="shared" si="1"/>
        <v>0</v>
      </c>
      <c r="F13" s="114">
        <f t="shared" si="0"/>
        <v>0</v>
      </c>
      <c r="G13" s="114">
        <v>0</v>
      </c>
      <c r="H13" s="114"/>
      <c r="I13" s="114"/>
      <c r="J13" s="201">
        <f t="shared" si="2"/>
        <v>0</v>
      </c>
      <c r="K13" s="111">
        <v>0</v>
      </c>
    </row>
    <row r="14" spans="1:12" s="96" customFormat="1" hidden="1" x14ac:dyDescent="0.25">
      <c r="A14" s="167"/>
      <c r="B14" s="141"/>
      <c r="C14" s="168" t="s">
        <v>27</v>
      </c>
      <c r="D14" s="132">
        <v>0</v>
      </c>
      <c r="E14" s="110">
        <f t="shared" si="1"/>
        <v>0</v>
      </c>
      <c r="F14" s="114">
        <f t="shared" si="0"/>
        <v>0</v>
      </c>
      <c r="G14" s="114">
        <v>0</v>
      </c>
      <c r="H14" s="114"/>
      <c r="I14" s="114"/>
      <c r="J14" s="201">
        <f t="shared" si="2"/>
        <v>0</v>
      </c>
      <c r="K14" s="111">
        <v>0</v>
      </c>
    </row>
    <row r="15" spans="1:12" s="96" customFormat="1" hidden="1" x14ac:dyDescent="0.25">
      <c r="A15" s="167"/>
      <c r="B15" s="142"/>
      <c r="C15" s="169" t="s">
        <v>26</v>
      </c>
      <c r="D15" s="134">
        <v>0</v>
      </c>
      <c r="E15" s="110">
        <f t="shared" si="1"/>
        <v>0</v>
      </c>
      <c r="F15" s="114">
        <f t="shared" si="0"/>
        <v>0</v>
      </c>
      <c r="G15" s="114">
        <v>0</v>
      </c>
      <c r="H15" s="114"/>
      <c r="I15" s="114"/>
      <c r="J15" s="201">
        <f t="shared" si="2"/>
        <v>0</v>
      </c>
      <c r="K15" s="111">
        <v>0</v>
      </c>
    </row>
    <row r="16" spans="1:12" x14ac:dyDescent="0.25">
      <c r="A16" s="150"/>
      <c r="B16" s="171" t="s">
        <v>124</v>
      </c>
      <c r="C16" s="139"/>
      <c r="D16" s="132">
        <v>373</v>
      </c>
      <c r="E16" s="110">
        <f t="shared" si="1"/>
        <v>0</v>
      </c>
      <c r="F16" s="114">
        <f t="shared" si="0"/>
        <v>-373</v>
      </c>
      <c r="G16" s="114">
        <v>0</v>
      </c>
      <c r="H16" s="114"/>
      <c r="I16" s="114"/>
      <c r="J16" s="201">
        <f t="shared" si="2"/>
        <v>373</v>
      </c>
      <c r="K16" s="111">
        <v>0</v>
      </c>
    </row>
    <row r="17" spans="1:13" hidden="1" x14ac:dyDescent="0.25">
      <c r="A17" s="150"/>
      <c r="B17" s="56" t="s">
        <v>98</v>
      </c>
      <c r="C17" s="139"/>
      <c r="D17" s="135">
        <v>0</v>
      </c>
      <c r="E17" s="110">
        <f t="shared" si="1"/>
        <v>0</v>
      </c>
      <c r="F17" s="114">
        <f t="shared" si="0"/>
        <v>0</v>
      </c>
      <c r="G17" s="114">
        <v>0</v>
      </c>
      <c r="H17" s="114"/>
      <c r="I17" s="114"/>
      <c r="J17" s="201">
        <f t="shared" si="2"/>
        <v>0</v>
      </c>
      <c r="K17" s="111">
        <v>0</v>
      </c>
    </row>
    <row r="18" spans="1:13" x14ac:dyDescent="0.25">
      <c r="A18" s="184"/>
      <c r="B18" s="56" t="s">
        <v>127</v>
      </c>
      <c r="C18" s="36"/>
      <c r="D18" s="112">
        <v>-366</v>
      </c>
      <c r="E18" s="110">
        <f t="shared" si="1"/>
        <v>0</v>
      </c>
      <c r="F18" s="114">
        <f t="shared" si="0"/>
        <v>366</v>
      </c>
      <c r="G18" s="114">
        <v>0</v>
      </c>
      <c r="H18" s="114"/>
      <c r="I18" s="114"/>
      <c r="J18" s="201">
        <f>D18</f>
        <v>-366</v>
      </c>
      <c r="K18" s="112">
        <v>0</v>
      </c>
    </row>
    <row r="19" spans="1:13" s="145" customFormat="1" ht="15.6" thickBot="1" x14ac:dyDescent="0.3">
      <c r="A19" s="43" t="s">
        <v>99</v>
      </c>
      <c r="B19" s="42"/>
      <c r="C19" s="42"/>
      <c r="D19" s="223">
        <f>SUM(D10:D18)</f>
        <v>1607007</v>
      </c>
      <c r="E19" s="223">
        <f>SUM(E10:E18)</f>
        <v>1768000</v>
      </c>
      <c r="F19" s="223">
        <f>SUM(F8:F18)</f>
        <v>160993</v>
      </c>
      <c r="G19" s="223">
        <f>SUM(G8:G18)</f>
        <v>0</v>
      </c>
      <c r="H19" s="223">
        <f t="shared" ref="H19:J19" si="3">SUM(H8:H18)</f>
        <v>0</v>
      </c>
      <c r="I19" s="223">
        <f t="shared" si="3"/>
        <v>0</v>
      </c>
      <c r="J19" s="223">
        <f t="shared" si="3"/>
        <v>1607007</v>
      </c>
      <c r="K19" s="223">
        <f>SUM(K10:K18)</f>
        <v>1768000</v>
      </c>
      <c r="L19" s="144"/>
    </row>
    <row r="20" spans="1:13" s="131" customFormat="1" ht="14.4" thickTop="1" x14ac:dyDescent="0.25">
      <c r="A20" s="136"/>
      <c r="B20" s="137"/>
      <c r="C20" s="137"/>
      <c r="D20" s="143"/>
      <c r="E20" s="143"/>
      <c r="F20" s="97"/>
      <c r="G20" s="97"/>
      <c r="H20" s="97"/>
      <c r="I20" s="97"/>
      <c r="J20" s="97"/>
      <c r="K20" s="143"/>
      <c r="L20" s="130"/>
    </row>
    <row r="21" spans="1:13" x14ac:dyDescent="0.25">
      <c r="A21" s="157" t="s">
        <v>94</v>
      </c>
      <c r="B21" s="34"/>
      <c r="C21" s="34"/>
      <c r="D21" s="35"/>
      <c r="E21" s="252"/>
      <c r="F21" s="49"/>
      <c r="G21" s="49"/>
      <c r="H21" s="49"/>
      <c r="I21" s="49"/>
      <c r="J21" s="49"/>
      <c r="K21" s="149"/>
      <c r="L21" s="33"/>
    </row>
    <row r="22" spans="1:13" s="95" customFormat="1" x14ac:dyDescent="0.25">
      <c r="A22" s="186"/>
      <c r="B22" s="138" t="s">
        <v>22</v>
      </c>
      <c r="C22" s="108"/>
      <c r="D22" s="117">
        <v>266378</v>
      </c>
      <c r="E22" s="232">
        <v>380649</v>
      </c>
      <c r="F22" s="113">
        <f>E22-D22</f>
        <v>114271</v>
      </c>
      <c r="G22" s="113"/>
      <c r="H22" s="192"/>
      <c r="I22" s="113">
        <f>H22-G22</f>
        <v>0</v>
      </c>
      <c r="J22" s="275">
        <f>D22+G22</f>
        <v>266378</v>
      </c>
      <c r="K22" s="115">
        <v>1141947.3000000003</v>
      </c>
      <c r="L22" s="225"/>
      <c r="M22" s="350"/>
    </row>
    <row r="23" spans="1:13" s="57" customFormat="1" x14ac:dyDescent="0.25">
      <c r="A23" s="166"/>
      <c r="B23" s="253" t="s">
        <v>21</v>
      </c>
      <c r="C23" s="253"/>
      <c r="D23" s="254">
        <f t="shared" ref="D23:K23" si="4">SUM(D24:D31)</f>
        <v>32643</v>
      </c>
      <c r="E23" s="254">
        <f t="shared" si="4"/>
        <v>39084</v>
      </c>
      <c r="F23" s="255">
        <f t="shared" si="4"/>
        <v>6441</v>
      </c>
      <c r="G23" s="255">
        <f t="shared" si="4"/>
        <v>0</v>
      </c>
      <c r="H23" s="255">
        <f t="shared" si="4"/>
        <v>0</v>
      </c>
      <c r="I23" s="255">
        <f t="shared" si="4"/>
        <v>0</v>
      </c>
      <c r="J23" s="276">
        <f t="shared" si="4"/>
        <v>32643</v>
      </c>
      <c r="K23" s="256">
        <f t="shared" si="4"/>
        <v>157842.92000000001</v>
      </c>
      <c r="L23" s="225"/>
      <c r="M23" s="351"/>
    </row>
    <row r="24" spans="1:13" s="95" customFormat="1" x14ac:dyDescent="0.25">
      <c r="A24" s="166"/>
      <c r="B24" s="167"/>
      <c r="C24" s="188" t="s">
        <v>68</v>
      </c>
      <c r="D24" s="117">
        <v>1133</v>
      </c>
      <c r="E24" s="232">
        <v>2332</v>
      </c>
      <c r="F24" s="192">
        <f t="shared" ref="F24:F50" si="5">E24-D24</f>
        <v>1199</v>
      </c>
      <c r="G24" s="192"/>
      <c r="H24" s="114">
        <v>0</v>
      </c>
      <c r="I24" s="193">
        <f t="shared" ref="I24:I50" si="6">H24-G24</f>
        <v>0</v>
      </c>
      <c r="J24" s="277">
        <f t="shared" ref="J24:J50" si="7">D24+G24</f>
        <v>1133</v>
      </c>
      <c r="K24" s="115">
        <v>7000</v>
      </c>
      <c r="L24" s="225"/>
    </row>
    <row r="25" spans="1:13" s="95" customFormat="1" x14ac:dyDescent="0.25">
      <c r="A25" s="166"/>
      <c r="B25" s="167"/>
      <c r="C25" s="188" t="s">
        <v>69</v>
      </c>
      <c r="D25" s="117">
        <v>1768</v>
      </c>
      <c r="E25" s="232">
        <v>3615</v>
      </c>
      <c r="F25" s="192">
        <f t="shared" si="5"/>
        <v>1847</v>
      </c>
      <c r="G25" s="192"/>
      <c r="H25" s="114">
        <v>0</v>
      </c>
      <c r="I25" s="193">
        <f t="shared" si="6"/>
        <v>0</v>
      </c>
      <c r="J25" s="277">
        <f t="shared" si="7"/>
        <v>1768</v>
      </c>
      <c r="K25" s="115">
        <v>10843</v>
      </c>
      <c r="L25" s="225"/>
    </row>
    <row r="26" spans="1:13" s="95" customFormat="1" x14ac:dyDescent="0.25">
      <c r="A26" s="166"/>
      <c r="B26" s="167"/>
      <c r="C26" s="188" t="s">
        <v>70</v>
      </c>
      <c r="D26" s="117">
        <v>2100</v>
      </c>
      <c r="E26" s="232">
        <v>10300</v>
      </c>
      <c r="F26" s="192">
        <f t="shared" si="5"/>
        <v>8200</v>
      </c>
      <c r="G26" s="192"/>
      <c r="H26" s="114"/>
      <c r="I26" s="193">
        <f t="shared" si="6"/>
        <v>0</v>
      </c>
      <c r="J26" s="277">
        <f t="shared" si="7"/>
        <v>2100</v>
      </c>
      <c r="K26" s="115">
        <v>51499.950000000012</v>
      </c>
      <c r="L26" s="225"/>
    </row>
    <row r="27" spans="1:13" s="95" customFormat="1" x14ac:dyDescent="0.25">
      <c r="A27" s="166"/>
      <c r="B27" s="167"/>
      <c r="C27" s="188" t="s">
        <v>64</v>
      </c>
      <c r="D27" s="117">
        <v>525</v>
      </c>
      <c r="E27" s="232">
        <v>2720</v>
      </c>
      <c r="F27" s="192">
        <f t="shared" si="5"/>
        <v>2195</v>
      </c>
      <c r="G27" s="192"/>
      <c r="H27" s="114"/>
      <c r="I27" s="193">
        <f t="shared" si="6"/>
        <v>0</v>
      </c>
      <c r="J27" s="277">
        <f t="shared" si="7"/>
        <v>525</v>
      </c>
      <c r="K27" s="115">
        <v>17000</v>
      </c>
      <c r="L27" s="225"/>
    </row>
    <row r="28" spans="1:13" s="95" customFormat="1" x14ac:dyDescent="0.25">
      <c r="A28" s="166"/>
      <c r="B28" s="167"/>
      <c r="C28" s="188" t="s">
        <v>123</v>
      </c>
      <c r="D28" s="117">
        <v>0</v>
      </c>
      <c r="E28" s="232">
        <v>700</v>
      </c>
      <c r="F28" s="192">
        <f t="shared" si="5"/>
        <v>700</v>
      </c>
      <c r="G28" s="192"/>
      <c r="H28" s="114"/>
      <c r="I28" s="193">
        <f t="shared" ref="I28" si="8">H28-G28</f>
        <v>0</v>
      </c>
      <c r="J28" s="277">
        <f t="shared" ref="J28" si="9">D28+G28</f>
        <v>0</v>
      </c>
      <c r="K28" s="115">
        <v>6999.98</v>
      </c>
      <c r="L28" s="225"/>
    </row>
    <row r="29" spans="1:13" s="95" customFormat="1" x14ac:dyDescent="0.25">
      <c r="A29" s="166"/>
      <c r="B29" s="167"/>
      <c r="C29" s="188" t="s">
        <v>63</v>
      </c>
      <c r="D29" s="117">
        <v>0</v>
      </c>
      <c r="E29" s="232">
        <v>6250</v>
      </c>
      <c r="F29" s="192">
        <f t="shared" si="5"/>
        <v>6250</v>
      </c>
      <c r="G29" s="192"/>
      <c r="H29" s="117"/>
      <c r="I29" s="193">
        <f t="shared" si="6"/>
        <v>0</v>
      </c>
      <c r="J29" s="277">
        <f t="shared" si="7"/>
        <v>0</v>
      </c>
      <c r="K29" s="115">
        <v>24999.990000000005</v>
      </c>
      <c r="L29" s="225"/>
    </row>
    <row r="30" spans="1:13" s="95" customFormat="1" x14ac:dyDescent="0.25">
      <c r="A30" s="166"/>
      <c r="B30" s="167"/>
      <c r="C30" s="189" t="s">
        <v>18</v>
      </c>
      <c r="D30" s="280">
        <v>9875</v>
      </c>
      <c r="E30" s="232">
        <v>13167</v>
      </c>
      <c r="F30" s="192">
        <f t="shared" si="5"/>
        <v>3292</v>
      </c>
      <c r="G30" s="192"/>
      <c r="H30" s="114"/>
      <c r="I30" s="193">
        <f t="shared" si="6"/>
        <v>0</v>
      </c>
      <c r="J30" s="277">
        <f t="shared" si="7"/>
        <v>9875</v>
      </c>
      <c r="K30" s="115">
        <v>39500</v>
      </c>
      <c r="L30" s="225"/>
    </row>
    <row r="31" spans="1:13" s="95" customFormat="1" x14ac:dyDescent="0.25">
      <c r="A31" s="166"/>
      <c r="B31" s="167"/>
      <c r="C31" s="200" t="s">
        <v>71</v>
      </c>
      <c r="D31" s="117">
        <f>27117-D30</f>
        <v>17242</v>
      </c>
      <c r="E31" s="232">
        <v>0</v>
      </c>
      <c r="F31" s="192">
        <f t="shared" si="5"/>
        <v>-17242</v>
      </c>
      <c r="G31" s="192"/>
      <c r="H31" s="117"/>
      <c r="I31" s="193">
        <f t="shared" si="6"/>
        <v>0</v>
      </c>
      <c r="J31" s="277">
        <f t="shared" si="7"/>
        <v>17242</v>
      </c>
      <c r="K31" s="115"/>
      <c r="L31" s="225"/>
    </row>
    <row r="32" spans="1:13" s="58" customFormat="1" x14ac:dyDescent="0.25">
      <c r="A32" s="167"/>
      <c r="B32" s="354" t="s">
        <v>67</v>
      </c>
      <c r="C32" s="354"/>
      <c r="D32" s="279">
        <f>SUM(D33:D35)</f>
        <v>25275</v>
      </c>
      <c r="E32" s="254">
        <f t="shared" ref="E32:K32" si="10">SUM(E33:E35)</f>
        <v>12800</v>
      </c>
      <c r="F32" s="255">
        <f t="shared" si="10"/>
        <v>-12475</v>
      </c>
      <c r="G32" s="255"/>
      <c r="H32" s="255"/>
      <c r="I32" s="255">
        <f t="shared" si="10"/>
        <v>0</v>
      </c>
      <c r="J32" s="276">
        <f t="shared" si="10"/>
        <v>25275</v>
      </c>
      <c r="K32" s="257">
        <f t="shared" si="10"/>
        <v>23499.65</v>
      </c>
      <c r="L32" s="225"/>
    </row>
    <row r="33" spans="1:16" s="96" customFormat="1" x14ac:dyDescent="0.25">
      <c r="A33" s="167"/>
      <c r="B33" s="187"/>
      <c r="C33" s="185" t="s">
        <v>72</v>
      </c>
      <c r="D33" s="281">
        <v>14859</v>
      </c>
      <c r="E33" s="232">
        <v>9000</v>
      </c>
      <c r="F33" s="192">
        <f t="shared" si="5"/>
        <v>-5859</v>
      </c>
      <c r="G33" s="192"/>
      <c r="H33" s="114">
        <v>0</v>
      </c>
      <c r="I33" s="193">
        <f t="shared" si="6"/>
        <v>0</v>
      </c>
      <c r="J33" s="277">
        <f t="shared" si="7"/>
        <v>14859</v>
      </c>
      <c r="K33" s="115">
        <v>14000</v>
      </c>
      <c r="L33" s="225"/>
    </row>
    <row r="34" spans="1:16" s="96" customFormat="1" x14ac:dyDescent="0.25">
      <c r="A34" s="167"/>
      <c r="B34" s="187"/>
      <c r="C34" s="155" t="s">
        <v>65</v>
      </c>
      <c r="D34" s="286">
        <v>10416</v>
      </c>
      <c r="E34" s="232">
        <v>3800</v>
      </c>
      <c r="F34" s="243">
        <f t="shared" si="5"/>
        <v>-6616</v>
      </c>
      <c r="G34" s="113"/>
      <c r="H34" s="114">
        <v>0</v>
      </c>
      <c r="I34" s="202">
        <f t="shared" si="6"/>
        <v>0</v>
      </c>
      <c r="J34" s="278">
        <f t="shared" si="7"/>
        <v>10416</v>
      </c>
      <c r="K34" s="115">
        <v>9499.65</v>
      </c>
      <c r="L34" s="225"/>
    </row>
    <row r="35" spans="1:16" s="96" customFormat="1" hidden="1" x14ac:dyDescent="0.25">
      <c r="A35" s="167"/>
      <c r="B35" s="187"/>
      <c r="C35" s="155" t="s">
        <v>73</v>
      </c>
      <c r="D35" s="286"/>
      <c r="E35" s="232">
        <v>0</v>
      </c>
      <c r="F35" s="243">
        <f t="shared" si="5"/>
        <v>0</v>
      </c>
      <c r="G35" s="113"/>
      <c r="H35" s="114">
        <v>0</v>
      </c>
      <c r="I35" s="202">
        <f t="shared" si="6"/>
        <v>0</v>
      </c>
      <c r="J35" s="278">
        <f t="shared" si="7"/>
        <v>0</v>
      </c>
      <c r="K35" s="115"/>
      <c r="L35" s="225"/>
      <c r="M35" s="305"/>
      <c r="N35" s="306"/>
      <c r="O35" s="305"/>
      <c r="P35" s="89"/>
    </row>
    <row r="36" spans="1:16" s="95" customFormat="1" x14ac:dyDescent="0.25">
      <c r="A36" s="166"/>
      <c r="B36" s="154" t="s">
        <v>47</v>
      </c>
      <c r="C36" s="116"/>
      <c r="D36" s="282">
        <v>2605</v>
      </c>
      <c r="E36" s="232">
        <v>2500</v>
      </c>
      <c r="F36" s="243">
        <f t="shared" si="5"/>
        <v>-105</v>
      </c>
      <c r="G36" s="113"/>
      <c r="H36" s="192"/>
      <c r="I36" s="202">
        <f t="shared" si="6"/>
        <v>0</v>
      </c>
      <c r="J36" s="278">
        <f t="shared" si="7"/>
        <v>2605</v>
      </c>
      <c r="K36" s="115">
        <v>25750</v>
      </c>
      <c r="L36" s="225"/>
      <c r="M36" s="89"/>
      <c r="N36" s="89"/>
      <c r="O36" s="89"/>
      <c r="P36" s="89"/>
    </row>
    <row r="37" spans="1:16" s="95" customFormat="1" x14ac:dyDescent="0.25">
      <c r="A37" s="166"/>
      <c r="B37" s="154" t="s">
        <v>48</v>
      </c>
      <c r="C37" s="116"/>
      <c r="D37" s="282">
        <v>63</v>
      </c>
      <c r="E37" s="232">
        <v>700</v>
      </c>
      <c r="F37" s="243">
        <f t="shared" si="5"/>
        <v>637</v>
      </c>
      <c r="G37" s="113"/>
      <c r="H37" s="192"/>
      <c r="I37" s="202">
        <f t="shared" si="6"/>
        <v>0</v>
      </c>
      <c r="J37" s="278">
        <f t="shared" si="7"/>
        <v>63</v>
      </c>
      <c r="K37" s="115">
        <v>21000</v>
      </c>
      <c r="L37" s="225"/>
      <c r="M37" s="89"/>
      <c r="N37" s="307"/>
      <c r="O37" s="89"/>
      <c r="P37" s="89"/>
    </row>
    <row r="38" spans="1:16" s="95" customFormat="1" x14ac:dyDescent="0.25">
      <c r="A38" s="166"/>
      <c r="B38" s="154" t="s">
        <v>106</v>
      </c>
      <c r="C38" s="116"/>
      <c r="D38" s="282">
        <v>58409</v>
      </c>
      <c r="E38" s="232">
        <v>61932</v>
      </c>
      <c r="F38" s="243">
        <f t="shared" si="5"/>
        <v>3523</v>
      </c>
      <c r="G38" s="113"/>
      <c r="H38" s="114"/>
      <c r="I38" s="202">
        <f t="shared" si="6"/>
        <v>0</v>
      </c>
      <c r="J38" s="278">
        <f t="shared" si="7"/>
        <v>58409</v>
      </c>
      <c r="K38" s="115">
        <v>186248.99000000002</v>
      </c>
      <c r="L38" s="225"/>
      <c r="M38" s="89"/>
      <c r="N38" s="307"/>
      <c r="O38" s="89"/>
      <c r="P38" s="89"/>
    </row>
    <row r="39" spans="1:16" s="95" customFormat="1" x14ac:dyDescent="0.25">
      <c r="A39" s="166"/>
      <c r="B39" s="154" t="s">
        <v>126</v>
      </c>
      <c r="C39" s="116"/>
      <c r="D39" s="282">
        <v>4292</v>
      </c>
      <c r="E39" s="232">
        <v>9500</v>
      </c>
      <c r="F39" s="243">
        <f t="shared" si="5"/>
        <v>5208</v>
      </c>
      <c r="G39" s="113"/>
      <c r="H39" s="114"/>
      <c r="I39" s="202"/>
      <c r="J39" s="278">
        <f t="shared" si="7"/>
        <v>4292</v>
      </c>
      <c r="K39" s="115">
        <v>19000</v>
      </c>
      <c r="L39" s="225"/>
      <c r="M39" s="96"/>
      <c r="N39" s="308"/>
      <c r="O39" s="96"/>
      <c r="P39" s="96"/>
    </row>
    <row r="40" spans="1:16" s="95" customFormat="1" x14ac:dyDescent="0.25">
      <c r="A40" s="166"/>
      <c r="B40" s="154" t="s">
        <v>107</v>
      </c>
      <c r="C40" s="116"/>
      <c r="D40" s="282">
        <v>7468</v>
      </c>
      <c r="E40" s="232">
        <v>8344</v>
      </c>
      <c r="F40" s="243">
        <f t="shared" si="5"/>
        <v>876</v>
      </c>
      <c r="G40" s="113"/>
      <c r="H40" s="114">
        <v>0</v>
      </c>
      <c r="I40" s="202">
        <f t="shared" si="6"/>
        <v>0</v>
      </c>
      <c r="J40" s="278">
        <f t="shared" si="7"/>
        <v>7468</v>
      </c>
      <c r="K40" s="115">
        <v>25029.999999999996</v>
      </c>
      <c r="L40" s="225"/>
      <c r="M40" s="57"/>
      <c r="N40" s="57"/>
      <c r="O40" s="57"/>
      <c r="P40" s="57"/>
    </row>
    <row r="41" spans="1:16" s="96" customFormat="1" x14ac:dyDescent="0.25">
      <c r="A41" s="167"/>
      <c r="B41" s="138" t="s">
        <v>14</v>
      </c>
      <c r="C41" s="109"/>
      <c r="D41" s="287">
        <v>1097</v>
      </c>
      <c r="E41" s="232">
        <v>1667</v>
      </c>
      <c r="F41" s="243">
        <f t="shared" si="5"/>
        <v>570</v>
      </c>
      <c r="G41" s="113"/>
      <c r="H41" s="114">
        <v>0</v>
      </c>
      <c r="I41" s="202">
        <f t="shared" si="6"/>
        <v>0</v>
      </c>
      <c r="J41" s="278">
        <f t="shared" si="7"/>
        <v>1097</v>
      </c>
      <c r="K41" s="115">
        <v>5000</v>
      </c>
      <c r="L41" s="225"/>
      <c r="M41" s="312"/>
      <c r="N41" s="313"/>
      <c r="O41" s="312"/>
      <c r="P41" s="31"/>
    </row>
    <row r="42" spans="1:16" s="95" customFormat="1" x14ac:dyDescent="0.25">
      <c r="A42" s="166"/>
      <c r="B42" s="138" t="s">
        <v>15</v>
      </c>
      <c r="C42" s="109"/>
      <c r="D42" s="280">
        <v>61110</v>
      </c>
      <c r="E42" s="232">
        <v>39500</v>
      </c>
      <c r="F42" s="192">
        <f t="shared" si="5"/>
        <v>-21610</v>
      </c>
      <c r="G42" s="113"/>
      <c r="H42" s="114">
        <v>0</v>
      </c>
      <c r="I42" s="202">
        <f t="shared" si="6"/>
        <v>0</v>
      </c>
      <c r="J42" s="278">
        <f t="shared" si="7"/>
        <v>61110</v>
      </c>
      <c r="K42" s="115">
        <v>59500.44</v>
      </c>
      <c r="L42" s="225"/>
      <c r="M42" s="31"/>
      <c r="N42" s="31"/>
      <c r="O42" s="31"/>
      <c r="P42" s="31"/>
    </row>
    <row r="43" spans="1:16" x14ac:dyDescent="0.25">
      <c r="A43" s="150"/>
      <c r="B43" s="156" t="s">
        <v>5</v>
      </c>
      <c r="C43" s="118"/>
      <c r="D43" s="284">
        <v>0</v>
      </c>
      <c r="E43" s="232">
        <v>333</v>
      </c>
      <c r="F43" s="192">
        <f t="shared" si="5"/>
        <v>333</v>
      </c>
      <c r="G43" s="113"/>
      <c r="H43" s="114">
        <v>0</v>
      </c>
      <c r="I43" s="202">
        <f t="shared" si="6"/>
        <v>0</v>
      </c>
      <c r="J43" s="278">
        <f t="shared" si="7"/>
        <v>0</v>
      </c>
      <c r="K43" s="115">
        <v>1000.0000000000001</v>
      </c>
      <c r="L43" s="225"/>
      <c r="M43" s="31"/>
      <c r="N43" s="314"/>
      <c r="O43" s="31"/>
      <c r="P43" s="31"/>
    </row>
    <row r="44" spans="1:16" ht="15.75" customHeight="1" x14ac:dyDescent="0.25">
      <c r="A44" s="150"/>
      <c r="B44" s="138" t="s">
        <v>6</v>
      </c>
      <c r="C44" s="36"/>
      <c r="D44" s="117">
        <v>114</v>
      </c>
      <c r="E44" s="232">
        <v>833</v>
      </c>
      <c r="F44" s="192">
        <f t="shared" si="5"/>
        <v>719</v>
      </c>
      <c r="G44" s="273"/>
      <c r="H44" s="114">
        <v>0</v>
      </c>
      <c r="I44" s="202">
        <f t="shared" si="6"/>
        <v>0</v>
      </c>
      <c r="J44" s="278">
        <f t="shared" si="7"/>
        <v>114</v>
      </c>
      <c r="K44" s="115">
        <v>2500</v>
      </c>
      <c r="L44" s="225"/>
      <c r="M44" s="31"/>
      <c r="N44" s="314"/>
      <c r="O44" s="31"/>
      <c r="P44" s="31"/>
    </row>
    <row r="45" spans="1:16" ht="25.5" customHeight="1" x14ac:dyDescent="0.25">
      <c r="A45" s="150"/>
      <c r="B45" s="156" t="s">
        <v>62</v>
      </c>
      <c r="C45" s="36"/>
      <c r="D45" s="232">
        <v>4500</v>
      </c>
      <c r="E45" s="232">
        <v>4161</v>
      </c>
      <c r="F45" s="192">
        <f t="shared" si="5"/>
        <v>-339</v>
      </c>
      <c r="G45" s="113"/>
      <c r="H45" s="114">
        <v>0</v>
      </c>
      <c r="I45" s="202">
        <f t="shared" si="6"/>
        <v>0</v>
      </c>
      <c r="J45" s="278">
        <f t="shared" si="7"/>
        <v>4500</v>
      </c>
      <c r="K45" s="115">
        <f>67000-5556</f>
        <v>61444</v>
      </c>
      <c r="L45" s="225"/>
      <c r="M45" s="58"/>
      <c r="N45" s="315"/>
      <c r="O45" s="58"/>
      <c r="P45" s="58"/>
    </row>
    <row r="46" spans="1:16" ht="15.75" customHeight="1" x14ac:dyDescent="0.25">
      <c r="A46" s="150"/>
      <c r="B46" s="139" t="s">
        <v>66</v>
      </c>
      <c r="C46" s="36"/>
      <c r="D46" s="283">
        <v>4227</v>
      </c>
      <c r="E46" s="232">
        <v>7100</v>
      </c>
      <c r="F46" s="192">
        <f t="shared" si="5"/>
        <v>2873</v>
      </c>
      <c r="G46" s="273"/>
      <c r="H46" s="114">
        <v>0</v>
      </c>
      <c r="I46" s="202">
        <f t="shared" si="6"/>
        <v>0</v>
      </c>
      <c r="J46" s="278">
        <f t="shared" si="7"/>
        <v>4227</v>
      </c>
      <c r="K46" s="115">
        <v>12679.76</v>
      </c>
      <c r="L46" s="225"/>
      <c r="M46" s="31"/>
      <c r="N46" s="316"/>
      <c r="O46" s="31"/>
      <c r="P46" s="31"/>
    </row>
    <row r="47" spans="1:16" ht="15.75" customHeight="1" x14ac:dyDescent="0.25">
      <c r="A47" s="150"/>
      <c r="B47" s="139" t="s">
        <v>78</v>
      </c>
      <c r="C47" s="36"/>
      <c r="D47" s="283">
        <v>1700</v>
      </c>
      <c r="E47" s="232">
        <f>1333+1000</f>
        <v>2333</v>
      </c>
      <c r="F47" s="192">
        <f t="shared" si="5"/>
        <v>633</v>
      </c>
      <c r="G47" s="273"/>
      <c r="H47" s="114">
        <v>0</v>
      </c>
      <c r="I47" s="202">
        <f t="shared" si="6"/>
        <v>0</v>
      </c>
      <c r="J47" s="278">
        <f t="shared" si="7"/>
        <v>1700</v>
      </c>
      <c r="K47" s="115">
        <v>7001</v>
      </c>
      <c r="L47" s="225"/>
      <c r="M47" s="31"/>
      <c r="N47" s="31"/>
      <c r="O47" s="31"/>
      <c r="P47" s="31"/>
    </row>
    <row r="48" spans="1:16" x14ac:dyDescent="0.25">
      <c r="A48" s="150"/>
      <c r="B48" s="139" t="s">
        <v>16</v>
      </c>
      <c r="C48" s="36"/>
      <c r="D48" s="283">
        <v>1992</v>
      </c>
      <c r="E48" s="232">
        <v>2667</v>
      </c>
      <c r="F48" s="192">
        <f t="shared" si="5"/>
        <v>675</v>
      </c>
      <c r="G48" s="273"/>
      <c r="H48" s="114">
        <v>0</v>
      </c>
      <c r="I48" s="202">
        <f t="shared" si="6"/>
        <v>0</v>
      </c>
      <c r="J48" s="278">
        <f>D48+G48</f>
        <v>1992</v>
      </c>
      <c r="K48" s="115">
        <f>8000+5556</f>
        <v>13556</v>
      </c>
      <c r="L48" s="225"/>
    </row>
    <row r="49" spans="1:15" s="96" customFormat="1" x14ac:dyDescent="0.25">
      <c r="A49" s="167"/>
      <c r="B49" s="138" t="s">
        <v>20</v>
      </c>
      <c r="C49" s="109"/>
      <c r="D49" s="281">
        <v>634</v>
      </c>
      <c r="E49" s="232">
        <v>1667</v>
      </c>
      <c r="F49" s="192">
        <f t="shared" si="5"/>
        <v>1033</v>
      </c>
      <c r="G49" s="273"/>
      <c r="H49" s="114">
        <v>0</v>
      </c>
      <c r="I49" s="202">
        <f t="shared" si="6"/>
        <v>0</v>
      </c>
      <c r="J49" s="278">
        <f t="shared" si="7"/>
        <v>634</v>
      </c>
      <c r="K49" s="115">
        <v>5000</v>
      </c>
      <c r="L49" s="225"/>
    </row>
    <row r="50" spans="1:15" ht="15.75" customHeight="1" x14ac:dyDescent="0.25">
      <c r="A50" s="150"/>
      <c r="B50" s="151" t="s">
        <v>128</v>
      </c>
      <c r="C50" s="56"/>
      <c r="D50" s="293">
        <f>1161-1</f>
        <v>1160</v>
      </c>
      <c r="E50" s="294">
        <v>0</v>
      </c>
      <c r="F50" s="295">
        <f t="shared" si="5"/>
        <v>-1160</v>
      </c>
      <c r="G50" s="296"/>
      <c r="H50" s="297">
        <v>0</v>
      </c>
      <c r="I50" s="296">
        <f t="shared" si="6"/>
        <v>0</v>
      </c>
      <c r="J50" s="298">
        <f t="shared" si="7"/>
        <v>1160</v>
      </c>
      <c r="K50" s="292">
        <v>0</v>
      </c>
      <c r="L50" s="225"/>
    </row>
    <row r="51" spans="1:15" ht="15.6" thickBot="1" x14ac:dyDescent="0.3">
      <c r="A51" s="40" t="s">
        <v>7</v>
      </c>
      <c r="B51" s="206"/>
      <c r="C51" s="206"/>
      <c r="D51" s="290">
        <f t="shared" ref="D51:K51" si="11">SUM(D22:D50)-D23-D32</f>
        <v>473667</v>
      </c>
      <c r="E51" s="290">
        <f t="shared" si="11"/>
        <v>575770</v>
      </c>
      <c r="F51" s="290">
        <f t="shared" si="11"/>
        <v>102103</v>
      </c>
      <c r="G51" s="290">
        <f t="shared" si="11"/>
        <v>0</v>
      </c>
      <c r="H51" s="290">
        <f t="shared" si="11"/>
        <v>0</v>
      </c>
      <c r="I51" s="290">
        <f t="shared" si="11"/>
        <v>0</v>
      </c>
      <c r="J51" s="291">
        <f t="shared" si="11"/>
        <v>473667</v>
      </c>
      <c r="K51" s="290">
        <f t="shared" si="11"/>
        <v>1768000.06</v>
      </c>
      <c r="L51" s="226"/>
    </row>
    <row r="52" spans="1:15" ht="14.4" thickTop="1" x14ac:dyDescent="0.25">
      <c r="B52" s="32"/>
      <c r="C52" s="32"/>
      <c r="D52" s="62"/>
      <c r="E52" s="61"/>
      <c r="F52" s="33"/>
      <c r="G52" s="33"/>
      <c r="H52" s="33"/>
      <c r="I52" s="33"/>
      <c r="J52" s="33"/>
      <c r="K52" s="33"/>
    </row>
    <row r="53" spans="1:15" x14ac:dyDescent="0.25">
      <c r="A53" s="40" t="s">
        <v>91</v>
      </c>
      <c r="B53" s="32"/>
      <c r="C53" s="32"/>
      <c r="D53" s="62">
        <f>D55-D54</f>
        <v>1133340</v>
      </c>
      <c r="E53" s="194"/>
      <c r="F53" s="194"/>
      <c r="G53" s="194"/>
      <c r="H53" s="194"/>
      <c r="I53" s="194"/>
      <c r="J53" s="208">
        <f>D53</f>
        <v>1133340</v>
      </c>
      <c r="K53" s="194"/>
    </row>
    <row r="54" spans="1:15" x14ac:dyDescent="0.25">
      <c r="A54" s="40" t="s">
        <v>92</v>
      </c>
      <c r="B54" s="32"/>
      <c r="C54" s="32"/>
      <c r="D54" s="285">
        <v>0</v>
      </c>
      <c r="E54" s="195"/>
      <c r="F54" s="195"/>
      <c r="G54" s="207">
        <f>-'Donor Restricted'!B10</f>
        <v>0</v>
      </c>
      <c r="H54" s="195"/>
      <c r="I54" s="195"/>
      <c r="J54" s="208">
        <f>D54</f>
        <v>0</v>
      </c>
      <c r="K54" s="195"/>
    </row>
    <row r="55" spans="1:15" ht="14.4" thickBot="1" x14ac:dyDescent="0.3">
      <c r="A55" s="72" t="s">
        <v>8</v>
      </c>
      <c r="B55" s="122"/>
      <c r="C55" s="122"/>
      <c r="D55" s="236">
        <f t="shared" ref="D55:K55" si="12">D19-D51</f>
        <v>1133340</v>
      </c>
      <c r="E55" s="236">
        <f t="shared" si="12"/>
        <v>1192230</v>
      </c>
      <c r="F55" s="236">
        <f t="shared" si="12"/>
        <v>58890</v>
      </c>
      <c r="G55" s="236">
        <f t="shared" si="12"/>
        <v>0</v>
      </c>
      <c r="H55" s="236">
        <f t="shared" si="12"/>
        <v>0</v>
      </c>
      <c r="I55" s="236">
        <f t="shared" si="12"/>
        <v>0</v>
      </c>
      <c r="J55" s="274">
        <f t="shared" si="12"/>
        <v>1133340</v>
      </c>
      <c r="K55" s="237">
        <f t="shared" si="12"/>
        <v>-6.0000000055879354E-2</v>
      </c>
    </row>
    <row r="56" spans="1:15" ht="14.4" thickTop="1" x14ac:dyDescent="0.25">
      <c r="B56" s="64"/>
      <c r="C56" s="64"/>
      <c r="D56" s="65"/>
      <c r="E56" s="221"/>
      <c r="F56" s="67"/>
      <c r="G56" s="67"/>
      <c r="H56" s="67"/>
      <c r="I56" s="67"/>
      <c r="J56" s="221"/>
      <c r="K56" s="66"/>
    </row>
    <row r="57" spans="1:15" x14ac:dyDescent="0.25">
      <c r="A57" s="85"/>
      <c r="B57" s="85"/>
      <c r="C57" s="85"/>
      <c r="D57" s="258"/>
      <c r="E57" s="259"/>
      <c r="F57" s="260"/>
      <c r="G57" s="258"/>
      <c r="H57" s="260"/>
      <c r="I57" s="260"/>
      <c r="J57" s="259"/>
      <c r="K57" s="261"/>
    </row>
    <row r="58" spans="1:15" ht="14.4" thickBot="1" x14ac:dyDescent="0.3">
      <c r="B58" s="262"/>
      <c r="C58" s="64"/>
      <c r="D58" s="65"/>
      <c r="E58" s="64"/>
      <c r="F58" s="233"/>
      <c r="G58" s="65"/>
      <c r="H58" s="64"/>
      <c r="I58" s="64"/>
      <c r="J58" s="65"/>
      <c r="K58" s="69"/>
    </row>
    <row r="59" spans="1:15" x14ac:dyDescent="0.25">
      <c r="A59" s="71"/>
      <c r="B59" s="59"/>
      <c r="C59" s="70" t="s">
        <v>9</v>
      </c>
      <c r="D59" s="263"/>
      <c r="F59" s="305"/>
      <c r="G59" s="209"/>
      <c r="J59" s="209"/>
      <c r="K59" s="310"/>
      <c r="L59" s="92"/>
      <c r="M59" s="99"/>
      <c r="O59" s="100"/>
    </row>
    <row r="60" spans="1:15" ht="16.2" thickBot="1" x14ac:dyDescent="0.3">
      <c r="A60" s="190"/>
      <c r="B60" s="190"/>
      <c r="C60" s="191" t="str">
        <f>A4</f>
        <v>For the 3rd month ending October 31, 2021</v>
      </c>
      <c r="D60" s="264"/>
      <c r="K60" s="309"/>
      <c r="L60" s="92"/>
      <c r="M60" s="99"/>
      <c r="O60" s="101"/>
    </row>
    <row r="61" spans="1:15" x14ac:dyDescent="0.25">
      <c r="A61" s="119"/>
      <c r="B61" s="59"/>
      <c r="C61" s="74" t="s">
        <v>129</v>
      </c>
      <c r="D61" s="299">
        <v>395494</v>
      </c>
      <c r="G61" s="209"/>
      <c r="J61" s="229"/>
      <c r="K61" s="309"/>
      <c r="L61" s="92"/>
      <c r="M61" s="91"/>
    </row>
    <row r="62" spans="1:15" x14ac:dyDescent="0.25">
      <c r="A62" s="119"/>
      <c r="B62" s="59"/>
      <c r="C62" s="74" t="s">
        <v>130</v>
      </c>
      <c r="D62" s="299">
        <v>30957</v>
      </c>
      <c r="K62" s="309"/>
      <c r="L62" s="92"/>
      <c r="M62" s="91"/>
    </row>
    <row r="63" spans="1:15" ht="14.4" thickBot="1" x14ac:dyDescent="0.3">
      <c r="A63" s="119"/>
      <c r="B63" s="59"/>
      <c r="C63" s="74" t="s">
        <v>131</v>
      </c>
      <c r="D63" s="300">
        <f>SUM(D61:D62)</f>
        <v>426451</v>
      </c>
      <c r="F63" s="96"/>
      <c r="K63" s="311"/>
      <c r="L63" s="92"/>
      <c r="M63" s="91"/>
    </row>
    <row r="64" spans="1:15" ht="14.4" thickTop="1" x14ac:dyDescent="0.25">
      <c r="A64" s="119"/>
      <c r="B64" s="59"/>
      <c r="C64" s="74"/>
      <c r="D64" s="301"/>
      <c r="K64" s="309"/>
      <c r="L64" s="92"/>
      <c r="M64" s="91"/>
    </row>
    <row r="65" spans="1:14" x14ac:dyDescent="0.25">
      <c r="A65" s="119"/>
      <c r="B65" s="59"/>
      <c r="C65" s="74" t="s">
        <v>105</v>
      </c>
      <c r="D65" s="302">
        <f>+$D$55-$D$66</f>
        <v>1133340</v>
      </c>
      <c r="K65" s="60"/>
      <c r="L65" s="92"/>
      <c r="M65" s="91"/>
      <c r="N65" s="102"/>
    </row>
    <row r="66" spans="1:14" ht="15.6" x14ac:dyDescent="0.25">
      <c r="A66" s="119"/>
      <c r="B66" s="59"/>
      <c r="C66" s="74" t="s">
        <v>102</v>
      </c>
      <c r="D66" s="302">
        <f>-SUM('Donor Restricted'!$D$8+'Donor Restricted'!$D$11)</f>
        <v>0</v>
      </c>
      <c r="K66" s="60"/>
      <c r="L66" s="92"/>
      <c r="M66" s="91"/>
      <c r="N66" s="103"/>
    </row>
    <row r="67" spans="1:14" ht="16.2" thickBot="1" x14ac:dyDescent="0.3">
      <c r="A67" s="119"/>
      <c r="B67" s="59"/>
      <c r="C67" s="74" t="s">
        <v>19</v>
      </c>
      <c r="D67" s="303">
        <f>SUM(D65:D66)</f>
        <v>1133340</v>
      </c>
      <c r="E67" s="289"/>
      <c r="F67" s="105"/>
      <c r="K67" s="76"/>
      <c r="L67" s="92"/>
      <c r="M67" s="91"/>
    </row>
    <row r="68" spans="1:14" ht="14.4" thickTop="1" x14ac:dyDescent="0.25">
      <c r="A68" s="119"/>
      <c r="B68" s="59"/>
      <c r="C68" s="74"/>
      <c r="D68" s="301"/>
      <c r="K68" s="75"/>
      <c r="L68" s="265"/>
      <c r="M68" s="266"/>
    </row>
    <row r="69" spans="1:14" x14ac:dyDescent="0.25">
      <c r="A69" s="72"/>
      <c r="B69" s="59"/>
      <c r="C69" s="74" t="s">
        <v>104</v>
      </c>
      <c r="D69" s="302">
        <f>D61+D65</f>
        <v>1528834</v>
      </c>
      <c r="K69" s="60"/>
      <c r="L69" s="92"/>
      <c r="M69" s="91"/>
    </row>
    <row r="70" spans="1:14" x14ac:dyDescent="0.25">
      <c r="A70" s="119"/>
      <c r="B70" s="59"/>
      <c r="C70" s="74" t="s">
        <v>103</v>
      </c>
      <c r="D70" s="302">
        <f>D62+D66</f>
        <v>30957</v>
      </c>
      <c r="K70" s="77"/>
      <c r="L70" s="92"/>
      <c r="M70" s="91"/>
    </row>
    <row r="71" spans="1:14" ht="16.2" thickBot="1" x14ac:dyDescent="0.3">
      <c r="A71" s="72"/>
      <c r="B71" s="59"/>
      <c r="C71" s="74" t="s">
        <v>125</v>
      </c>
      <c r="D71" s="303">
        <f>SUM(D69:D70)</f>
        <v>1559791</v>
      </c>
      <c r="K71" s="76"/>
      <c r="L71" s="92"/>
      <c r="M71" s="91"/>
      <c r="N71" s="104"/>
    </row>
    <row r="72" spans="1:14" ht="15" thickTop="1" thickBot="1" x14ac:dyDescent="0.3">
      <c r="A72" s="119"/>
      <c r="B72" s="59"/>
      <c r="C72" s="78"/>
      <c r="D72" s="304"/>
      <c r="K72" s="71"/>
      <c r="L72" s="92"/>
      <c r="M72" s="91"/>
      <c r="N72" s="104"/>
    </row>
    <row r="73" spans="1:14" hidden="1" x14ac:dyDescent="0.25">
      <c r="A73" s="119"/>
      <c r="B73" s="59"/>
      <c r="C73" s="59"/>
      <c r="D73" s="60"/>
      <c r="E73" s="32"/>
      <c r="F73" s="32"/>
      <c r="G73" s="32"/>
      <c r="H73" s="32"/>
      <c r="I73" s="32"/>
      <c r="J73" s="32"/>
      <c r="K73" s="71"/>
      <c r="L73" s="92"/>
      <c r="M73" s="91"/>
      <c r="N73" s="104"/>
    </row>
    <row r="74" spans="1:14" x14ac:dyDescent="0.25">
      <c r="A74" s="119"/>
      <c r="B74" s="59"/>
      <c r="C74" s="59"/>
      <c r="D74" s="60"/>
      <c r="E74" s="32"/>
      <c r="F74" s="32"/>
      <c r="G74" s="32"/>
      <c r="H74" s="32"/>
      <c r="I74" s="32"/>
      <c r="J74" s="32"/>
      <c r="K74" s="71"/>
      <c r="L74" s="98"/>
      <c r="M74" s="91"/>
      <c r="N74" s="104"/>
    </row>
    <row r="75" spans="1:14" hidden="1" x14ac:dyDescent="0.25">
      <c r="A75" s="119"/>
      <c r="B75" s="59"/>
      <c r="C75" s="59"/>
      <c r="D75" s="60"/>
      <c r="E75" s="32"/>
      <c r="F75" s="32"/>
      <c r="G75" s="32"/>
      <c r="H75" s="32"/>
      <c r="I75" s="32"/>
      <c r="J75" s="32"/>
      <c r="K75" s="71"/>
      <c r="L75" s="92"/>
      <c r="M75" s="91"/>
      <c r="N75" s="104"/>
    </row>
    <row r="76" spans="1:14" x14ac:dyDescent="0.25">
      <c r="A76" s="119"/>
      <c r="B76" s="59"/>
      <c r="C76" s="267" t="s">
        <v>23</v>
      </c>
      <c r="D76" s="268">
        <f>D55-D67</f>
        <v>0</v>
      </c>
      <c r="E76" s="269"/>
      <c r="F76" s="32"/>
      <c r="G76" s="32"/>
      <c r="H76" s="32"/>
      <c r="I76" s="32"/>
      <c r="J76" s="32"/>
      <c r="K76" s="71"/>
      <c r="L76" s="92"/>
      <c r="M76" s="91"/>
      <c r="N76" s="104"/>
    </row>
    <row r="77" spans="1:14" x14ac:dyDescent="0.25">
      <c r="A77" s="119"/>
      <c r="B77" s="59"/>
      <c r="C77" s="59"/>
      <c r="D77" s="32"/>
      <c r="E77" s="32"/>
      <c r="F77" s="32"/>
      <c r="G77" s="32"/>
      <c r="H77" s="32"/>
      <c r="I77" s="32"/>
      <c r="J77" s="32"/>
      <c r="K77" s="71"/>
      <c r="L77" s="92"/>
      <c r="M77" s="91"/>
      <c r="N77" s="104"/>
    </row>
    <row r="78" spans="1:14" ht="14.4" hidden="1" thickBot="1" x14ac:dyDescent="0.3">
      <c r="A78" s="119"/>
      <c r="B78" s="59"/>
      <c r="C78" s="59"/>
      <c r="D78" s="60"/>
      <c r="E78" s="63"/>
      <c r="F78" s="63"/>
      <c r="G78" s="63"/>
      <c r="H78" s="32"/>
      <c r="I78" s="32"/>
      <c r="J78" s="32"/>
      <c r="K78" s="71"/>
      <c r="L78" s="92"/>
      <c r="M78" s="91"/>
      <c r="N78" s="104"/>
    </row>
    <row r="79" spans="1:14" hidden="1" x14ac:dyDescent="0.25">
      <c r="A79" s="119"/>
      <c r="B79" s="59"/>
      <c r="C79" s="59"/>
      <c r="D79" s="60"/>
      <c r="E79" s="64"/>
      <c r="F79" s="64"/>
      <c r="G79" s="64"/>
      <c r="H79" s="64"/>
      <c r="I79" s="64"/>
      <c r="J79" s="64"/>
      <c r="K79" s="71"/>
      <c r="L79" s="92"/>
      <c r="M79" s="91"/>
      <c r="N79" s="104"/>
    </row>
    <row r="80" spans="1:14" x14ac:dyDescent="0.25">
      <c r="A80" s="72"/>
      <c r="B80" s="59"/>
      <c r="C80" s="59"/>
      <c r="D80" s="55"/>
      <c r="E80" s="79"/>
      <c r="F80" s="80"/>
      <c r="G80" s="80"/>
      <c r="H80" s="80"/>
      <c r="I80" s="80"/>
      <c r="J80" s="80"/>
      <c r="K80" s="81"/>
      <c r="L80" s="92"/>
      <c r="M80" s="91"/>
      <c r="N80" s="104"/>
    </row>
    <row r="81" spans="1:14" x14ac:dyDescent="0.25">
      <c r="A81" s="119"/>
      <c r="B81" s="59"/>
      <c r="C81" s="59"/>
      <c r="D81" s="60"/>
      <c r="E81" s="267"/>
      <c r="F81" s="267"/>
      <c r="G81" s="267"/>
      <c r="H81" s="267"/>
      <c r="I81" s="267"/>
      <c r="J81" s="267"/>
      <c r="K81" s="82"/>
      <c r="L81" s="92"/>
      <c r="M81" s="91"/>
      <c r="N81" s="104"/>
    </row>
    <row r="82" spans="1:14" x14ac:dyDescent="0.25">
      <c r="A82" s="72"/>
      <c r="B82" s="59"/>
      <c r="C82" s="59"/>
      <c r="D82" s="55"/>
      <c r="E82" s="83"/>
      <c r="F82" s="79"/>
      <c r="G82" s="79"/>
      <c r="H82" s="79"/>
      <c r="I82" s="79"/>
      <c r="J82" s="79"/>
      <c r="K82" s="68"/>
      <c r="M82" s="105"/>
    </row>
    <row r="83" spans="1:14" x14ac:dyDescent="0.25">
      <c r="A83" s="72"/>
      <c r="B83" s="59"/>
      <c r="C83" s="59"/>
      <c r="D83" s="55"/>
      <c r="E83" s="83"/>
      <c r="F83" s="64"/>
      <c r="G83" s="64"/>
      <c r="H83" s="64"/>
      <c r="I83" s="64"/>
      <c r="J83" s="64"/>
      <c r="K83" s="68"/>
      <c r="M83" s="105"/>
    </row>
    <row r="84" spans="1:14" x14ac:dyDescent="0.25">
      <c r="A84" s="72"/>
      <c r="B84" s="59"/>
      <c r="C84" s="59"/>
      <c r="D84" s="55"/>
      <c r="E84" s="84"/>
      <c r="F84" s="64"/>
      <c r="G84" s="64"/>
      <c r="H84" s="64"/>
      <c r="I84" s="64"/>
      <c r="J84" s="64"/>
      <c r="K84" s="68"/>
      <c r="M84" s="105"/>
    </row>
    <row r="85" spans="1:14" x14ac:dyDescent="0.25">
      <c r="A85" s="119"/>
      <c r="B85" s="59"/>
      <c r="C85" s="59"/>
      <c r="D85" s="120"/>
      <c r="E85" s="84"/>
      <c r="F85" s="64"/>
      <c r="G85" s="64"/>
      <c r="H85" s="64"/>
      <c r="I85" s="64"/>
      <c r="J85" s="64"/>
      <c r="K85" s="68"/>
      <c r="M85" s="90"/>
    </row>
    <row r="86" spans="1:14" x14ac:dyDescent="0.25">
      <c r="A86" s="270"/>
      <c r="B86" s="271"/>
      <c r="C86" s="85"/>
      <c r="D86" s="86"/>
      <c r="E86" s="84"/>
      <c r="F86" s="64"/>
      <c r="G86" s="64"/>
      <c r="H86" s="64"/>
      <c r="I86" s="64"/>
      <c r="J86" s="64"/>
      <c r="K86" s="68"/>
    </row>
    <row r="87" spans="1:14" x14ac:dyDescent="0.25">
      <c r="A87" s="270"/>
      <c r="B87" s="271"/>
      <c r="C87" s="85"/>
      <c r="D87" s="106"/>
      <c r="E87" s="84"/>
      <c r="F87" s="64"/>
      <c r="G87" s="64"/>
      <c r="H87" s="64"/>
      <c r="I87" s="64"/>
      <c r="J87" s="64"/>
      <c r="K87" s="68"/>
    </row>
    <row r="88" spans="1:14" x14ac:dyDescent="0.25">
      <c r="A88" s="272"/>
      <c r="B88" s="87"/>
      <c r="C88" s="64"/>
      <c r="D88" s="73"/>
      <c r="E88" s="64"/>
      <c r="F88" s="79"/>
      <c r="G88" s="79"/>
      <c r="H88" s="79"/>
      <c r="I88" s="79"/>
      <c r="J88" s="79"/>
      <c r="K88" s="68"/>
    </row>
    <row r="89" spans="1:14" x14ac:dyDescent="0.25">
      <c r="A89" s="272"/>
      <c r="B89" s="87"/>
      <c r="C89" s="64"/>
      <c r="D89" s="73"/>
      <c r="E89" s="68"/>
      <c r="F89" s="64"/>
      <c r="G89" s="64"/>
      <c r="H89" s="64"/>
      <c r="I89" s="64"/>
      <c r="J89" s="64"/>
      <c r="K89" s="68"/>
    </row>
    <row r="96" spans="1:14" x14ac:dyDescent="0.25">
      <c r="B96" s="90"/>
      <c r="D96" s="107"/>
      <c r="F96" s="107"/>
      <c r="G96" s="107"/>
      <c r="H96" s="107"/>
      <c r="I96" s="107"/>
      <c r="J96" s="107"/>
    </row>
  </sheetData>
  <mergeCells count="1">
    <mergeCell ref="B32:C32"/>
  </mergeCells>
  <printOptions horizontalCentered="1"/>
  <pageMargins left="0" right="0" top="0.28740157500000002" bottom="0" header="0.511811023622047" footer="9.1811024000000005E-2"/>
  <pageSetup scale="61" fitToHeight="0" orientation="portrait" r:id="rId1"/>
  <headerFooter scaleWithDoc="0" alignWithMargins="0">
    <oddFooter>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90" zoomScaleNormal="90" workbookViewId="0">
      <selection activeCell="A10" sqref="A10"/>
    </sheetView>
  </sheetViews>
  <sheetFormatPr defaultColWidth="10" defaultRowHeight="13.2" x14ac:dyDescent="0.25"/>
  <cols>
    <col min="1" max="1" width="49.6640625" style="7" customWidth="1"/>
    <col min="2" max="2" width="16.5546875" style="7" customWidth="1"/>
    <col min="3" max="3" width="22.33203125" style="7" customWidth="1"/>
    <col min="4" max="4" width="15.33203125" style="7" customWidth="1"/>
    <col min="5" max="5" width="28.5546875" style="7" customWidth="1"/>
    <col min="6" max="8" width="10" style="7"/>
    <col min="9" max="9" width="12.6640625" style="7" bestFit="1" customWidth="1"/>
    <col min="10" max="11" width="17.33203125" style="7" bestFit="1" customWidth="1"/>
    <col min="12" max="12" width="13.5546875" style="7" bestFit="1" customWidth="1"/>
    <col min="13" max="14" width="13.88671875" style="7" bestFit="1" customWidth="1"/>
    <col min="15" max="16384" width="10" style="7"/>
  </cols>
  <sheetData>
    <row r="1" spans="1:14" x14ac:dyDescent="0.25">
      <c r="B1" s="20"/>
      <c r="C1" s="20"/>
      <c r="D1" s="20"/>
    </row>
    <row r="2" spans="1:14" ht="13.8" x14ac:dyDescent="0.25">
      <c r="A2" s="10" t="s">
        <v>132</v>
      </c>
    </row>
    <row r="4" spans="1:14" x14ac:dyDescent="0.25">
      <c r="A4" s="14" t="s">
        <v>74</v>
      </c>
      <c r="B4" s="21">
        <v>-30957</v>
      </c>
      <c r="C4" s="13"/>
      <c r="D4" s="13"/>
      <c r="I4" s="3"/>
      <c r="J4" s="3"/>
      <c r="K4" s="3"/>
      <c r="L4" s="3"/>
      <c r="M4" s="3"/>
      <c r="N4" s="3"/>
    </row>
    <row r="5" spans="1:14" x14ac:dyDescent="0.25">
      <c r="A5" s="12" t="s">
        <v>117</v>
      </c>
      <c r="B5" s="240"/>
      <c r="C5" s="240"/>
      <c r="D5" s="4">
        <f>SUM(B4:B4)</f>
        <v>-30957</v>
      </c>
      <c r="E5" s="11" t="s">
        <v>49</v>
      </c>
      <c r="I5" s="3"/>
      <c r="J5" s="3"/>
      <c r="K5" s="3"/>
      <c r="L5" s="3"/>
      <c r="M5" s="3"/>
      <c r="N5" s="3"/>
    </row>
    <row r="6" spans="1:14" x14ac:dyDescent="0.25">
      <c r="B6" s="13"/>
      <c r="C6" s="13"/>
      <c r="D6" s="13"/>
      <c r="I6" s="3"/>
      <c r="J6" s="3"/>
      <c r="K6" s="3"/>
      <c r="L6" s="3"/>
      <c r="M6" s="3"/>
      <c r="N6" s="3"/>
    </row>
    <row r="7" spans="1:14" x14ac:dyDescent="0.25">
      <c r="A7" s="14" t="s">
        <v>75</v>
      </c>
      <c r="B7" s="242">
        <v>0</v>
      </c>
      <c r="C7" s="241"/>
      <c r="D7" s="2"/>
      <c r="E7" s="11"/>
      <c r="F7" s="13"/>
      <c r="I7" s="3"/>
      <c r="J7" s="3"/>
      <c r="K7" s="3"/>
      <c r="L7" s="3"/>
      <c r="M7" s="3"/>
      <c r="N7" s="3"/>
    </row>
    <row r="8" spans="1:14" x14ac:dyDescent="0.25">
      <c r="A8" s="12" t="s">
        <v>118</v>
      </c>
      <c r="B8" s="4" t="s">
        <v>42</v>
      </c>
      <c r="C8" s="4"/>
      <c r="D8" s="4">
        <f>B7</f>
        <v>0</v>
      </c>
      <c r="E8" s="7" t="s">
        <v>50</v>
      </c>
      <c r="I8" s="3"/>
      <c r="J8" s="3"/>
      <c r="K8" s="3"/>
      <c r="L8" s="3"/>
      <c r="M8" s="3"/>
      <c r="N8" s="3"/>
    </row>
    <row r="9" spans="1:14" x14ac:dyDescent="0.25">
      <c r="B9" s="13"/>
      <c r="C9" s="13"/>
      <c r="D9" s="13"/>
      <c r="I9" s="3"/>
      <c r="J9" s="3"/>
      <c r="K9" s="3"/>
      <c r="L9" s="3"/>
      <c r="M9" s="3"/>
      <c r="N9" s="3"/>
    </row>
    <row r="10" spans="1:14" x14ac:dyDescent="0.25">
      <c r="A10" s="14" t="s">
        <v>75</v>
      </c>
      <c r="B10" s="21">
        <v>0</v>
      </c>
      <c r="C10" s="13"/>
      <c r="D10" s="2"/>
      <c r="E10" s="11"/>
      <c r="I10" s="3"/>
      <c r="J10" s="3"/>
      <c r="K10" s="3"/>
      <c r="L10" s="3"/>
      <c r="M10" s="3"/>
      <c r="N10" s="3"/>
    </row>
    <row r="11" spans="1:14" x14ac:dyDescent="0.25">
      <c r="A11" s="12" t="s">
        <v>119</v>
      </c>
      <c r="B11" s="4" t="s">
        <v>42</v>
      </c>
      <c r="C11" s="4"/>
      <c r="D11" s="4">
        <f>SUM(B10:B10)</f>
        <v>0</v>
      </c>
      <c r="E11" s="11" t="s">
        <v>51</v>
      </c>
      <c r="I11" s="3"/>
      <c r="J11" s="3"/>
      <c r="K11" s="3"/>
      <c r="L11" s="3"/>
      <c r="M11" s="3"/>
      <c r="N11" s="3"/>
    </row>
    <row r="12" spans="1:14" x14ac:dyDescent="0.25">
      <c r="B12" s="13"/>
      <c r="C12" s="13"/>
      <c r="D12" s="13"/>
      <c r="I12" s="3"/>
      <c r="J12" s="3"/>
      <c r="K12" s="3"/>
      <c r="L12" s="3"/>
      <c r="M12" s="3"/>
      <c r="N12" s="3"/>
    </row>
    <row r="13" spans="1:14" x14ac:dyDescent="0.25">
      <c r="A13" s="1" t="s">
        <v>120</v>
      </c>
      <c r="B13" s="2"/>
      <c r="C13" s="6"/>
      <c r="D13" s="2">
        <f>B4+B7+B10</f>
        <v>-30957</v>
      </c>
      <c r="I13" s="3"/>
      <c r="J13" s="3"/>
      <c r="K13" s="3"/>
      <c r="L13" s="3"/>
      <c r="M13" s="3"/>
      <c r="N13" s="3"/>
    </row>
    <row r="14" spans="1:14" ht="13.8" thickBot="1" x14ac:dyDescent="0.3">
      <c r="A14" s="8" t="s">
        <v>116</v>
      </c>
      <c r="B14" s="9"/>
      <c r="C14" s="9"/>
      <c r="D14" s="9">
        <f>SUM(D13:D13)</f>
        <v>-30957</v>
      </c>
      <c r="E14" s="15" t="s">
        <v>59</v>
      </c>
      <c r="F14" s="17"/>
      <c r="I14" s="3"/>
      <c r="J14" s="3"/>
      <c r="K14" s="3"/>
      <c r="L14" s="3"/>
      <c r="M14" s="3"/>
      <c r="N14" s="3"/>
    </row>
    <row r="15" spans="1:14" ht="13.8" thickTop="1" x14ac:dyDescent="0.25">
      <c r="B15" s="13"/>
      <c r="C15" s="13"/>
      <c r="D15" s="13"/>
      <c r="E15" s="13"/>
      <c r="I15" s="3"/>
      <c r="J15" s="3"/>
      <c r="K15" s="3"/>
      <c r="L15" s="3"/>
      <c r="M15" s="3"/>
      <c r="N15" s="3"/>
    </row>
    <row r="16" spans="1:14" x14ac:dyDescent="0.25">
      <c r="A16" s="5"/>
      <c r="B16" s="16"/>
      <c r="C16" s="16"/>
      <c r="D16" s="15"/>
      <c r="E16" s="15"/>
      <c r="I16" s="3"/>
      <c r="J16" s="3"/>
      <c r="K16" s="3"/>
      <c r="L16" s="3"/>
      <c r="M16" s="3"/>
      <c r="N16" s="3"/>
    </row>
    <row r="17" spans="1:14" x14ac:dyDescent="0.25">
      <c r="A17" s="5"/>
      <c r="B17" s="16"/>
      <c r="C17" s="16"/>
      <c r="D17" s="6"/>
      <c r="E17" s="15"/>
      <c r="I17" s="3"/>
      <c r="J17" s="3"/>
      <c r="K17" s="3"/>
      <c r="L17" s="3"/>
      <c r="M17" s="3"/>
      <c r="N17" s="3"/>
    </row>
    <row r="18" spans="1:14" x14ac:dyDescent="0.25">
      <c r="A18" s="228" t="s">
        <v>121</v>
      </c>
      <c r="C18" s="22"/>
      <c r="D18" s="18">
        <f>D14</f>
        <v>-30957</v>
      </c>
      <c r="E18" s="23"/>
      <c r="I18" s="3"/>
      <c r="J18" s="3"/>
      <c r="K18" s="3"/>
      <c r="L18" s="3"/>
      <c r="M18" s="3"/>
      <c r="N18" s="3"/>
    </row>
    <row r="19" spans="1:14" x14ac:dyDescent="0.25">
      <c r="D19" s="13"/>
      <c r="I19" s="3"/>
      <c r="J19" s="3"/>
      <c r="K19" s="3"/>
      <c r="L19" s="3"/>
      <c r="M19" s="3"/>
      <c r="N19" s="3"/>
    </row>
    <row r="20" spans="1:14" x14ac:dyDescent="0.25">
      <c r="C20" s="19" t="s">
        <v>60</v>
      </c>
      <c r="D20" s="215">
        <f>D14+'Income Statement'!D70</f>
        <v>0</v>
      </c>
      <c r="I20" s="3"/>
      <c r="J20" s="3"/>
      <c r="K20" s="3"/>
      <c r="L20" s="3"/>
      <c r="M20" s="3"/>
      <c r="N20" s="3"/>
    </row>
    <row r="21" spans="1:14" x14ac:dyDescent="0.25">
      <c r="I21" s="3"/>
      <c r="J21" s="3"/>
      <c r="K21" s="3"/>
      <c r="L21" s="3"/>
      <c r="M21" s="3"/>
      <c r="N21" s="3"/>
    </row>
    <row r="22" spans="1:14" x14ac:dyDescent="0.25">
      <c r="I22" s="3"/>
      <c r="J22" s="3"/>
      <c r="K22" s="3"/>
      <c r="L22" s="3"/>
      <c r="M22" s="3"/>
      <c r="N22" s="3"/>
    </row>
    <row r="23" spans="1:14" x14ac:dyDescent="0.25">
      <c r="I23" s="3"/>
      <c r="J23" s="3"/>
      <c r="K23" s="3"/>
      <c r="L23" s="3"/>
      <c r="M23" s="3"/>
      <c r="N23" s="3"/>
    </row>
    <row r="24" spans="1:14" x14ac:dyDescent="0.25">
      <c r="D24" s="13"/>
      <c r="I24" s="3"/>
      <c r="J24" s="3"/>
      <c r="K24" s="3"/>
      <c r="L24" s="3"/>
      <c r="M24" s="3"/>
      <c r="N24" s="3"/>
    </row>
    <row r="25" spans="1:14" x14ac:dyDescent="0.25">
      <c r="D25" s="24"/>
      <c r="I25" s="3"/>
      <c r="J25" s="3"/>
      <c r="K25" s="3"/>
      <c r="L25" s="3"/>
      <c r="M25" s="3"/>
      <c r="N25" s="3"/>
    </row>
    <row r="26" spans="1:14" x14ac:dyDescent="0.25">
      <c r="I26" s="3"/>
      <c r="J26" s="3"/>
      <c r="K26" s="3"/>
      <c r="L26" s="3"/>
      <c r="M26" s="3"/>
      <c r="N26" s="3"/>
    </row>
    <row r="27" spans="1:14" x14ac:dyDescent="0.25">
      <c r="I27" s="3"/>
      <c r="J27" s="3"/>
      <c r="K27" s="3"/>
      <c r="L27" s="3"/>
      <c r="M27" s="3"/>
      <c r="N27" s="3"/>
    </row>
    <row r="28" spans="1:14" x14ac:dyDescent="0.25">
      <c r="I28" s="3"/>
      <c r="J28" s="3"/>
      <c r="K28" s="3"/>
      <c r="L28" s="3"/>
      <c r="M28" s="3"/>
      <c r="N28" s="3"/>
    </row>
    <row r="29" spans="1:14" x14ac:dyDescent="0.25">
      <c r="I29" s="3"/>
      <c r="J29" s="3"/>
      <c r="K29" s="3"/>
      <c r="L29" s="3"/>
      <c r="M29" s="3"/>
      <c r="N29" s="3"/>
    </row>
    <row r="30" spans="1:14" x14ac:dyDescent="0.25">
      <c r="I30" s="3"/>
      <c r="J30" s="3"/>
      <c r="K30" s="3"/>
      <c r="L30" s="3"/>
      <c r="M30" s="3"/>
      <c r="N30" s="3"/>
    </row>
    <row r="31" spans="1:14" x14ac:dyDescent="0.25">
      <c r="I31" s="3"/>
      <c r="J31" s="3"/>
      <c r="K31" s="3"/>
      <c r="L31" s="3"/>
      <c r="M31" s="3"/>
      <c r="N31" s="3"/>
    </row>
    <row r="32" spans="1:14" x14ac:dyDescent="0.25">
      <c r="I32" s="3"/>
      <c r="J32" s="3"/>
      <c r="K32" s="3"/>
      <c r="L32" s="3"/>
      <c r="M32" s="3"/>
      <c r="N32" s="3"/>
    </row>
    <row r="33" spans="9:14" x14ac:dyDescent="0.25">
      <c r="I33" s="3"/>
      <c r="J33" s="3"/>
      <c r="K33" s="3"/>
      <c r="L33" s="3"/>
      <c r="M33" s="3"/>
      <c r="N33" s="3"/>
    </row>
    <row r="34" spans="9:14" x14ac:dyDescent="0.25">
      <c r="I34" s="3"/>
      <c r="J34" s="3"/>
      <c r="K34" s="3"/>
      <c r="L34" s="3"/>
      <c r="M34" s="3"/>
      <c r="N34" s="3"/>
    </row>
    <row r="35" spans="9:14" x14ac:dyDescent="0.25">
      <c r="I35" s="3"/>
      <c r="J35" s="3"/>
      <c r="K35" s="3"/>
      <c r="L35" s="3"/>
      <c r="M35" s="3"/>
      <c r="N35" s="3"/>
    </row>
    <row r="36" spans="9:14" x14ac:dyDescent="0.25">
      <c r="I36" s="3"/>
      <c r="J36" s="3"/>
      <c r="K36" s="3"/>
      <c r="L36" s="3"/>
      <c r="M36" s="3"/>
      <c r="N36" s="3"/>
    </row>
    <row r="37" spans="9:14" x14ac:dyDescent="0.25">
      <c r="I37" s="3"/>
      <c r="J37" s="3"/>
      <c r="K37" s="3"/>
      <c r="L37" s="3"/>
      <c r="M37" s="3"/>
      <c r="N37" s="3"/>
    </row>
    <row r="38" spans="9:14" x14ac:dyDescent="0.25">
      <c r="I38" s="3"/>
      <c r="J38" s="3"/>
      <c r="K38" s="3"/>
      <c r="L38" s="3"/>
      <c r="M38" s="3"/>
      <c r="N38" s="3"/>
    </row>
    <row r="39" spans="9:14" x14ac:dyDescent="0.25">
      <c r="I39" s="3"/>
      <c r="J39" s="3"/>
      <c r="K39" s="3"/>
      <c r="L39" s="3"/>
      <c r="M39" s="3"/>
      <c r="N39" s="3"/>
    </row>
    <row r="40" spans="9:14" x14ac:dyDescent="0.25">
      <c r="I40" s="3"/>
      <c r="J40" s="3"/>
      <c r="K40" s="3"/>
      <c r="L40" s="3"/>
      <c r="M40" s="3"/>
      <c r="N40" s="3"/>
    </row>
  </sheetData>
  <pageMargins left="0.7" right="0.7" top="1" bottom="0.25" header="0.3" footer="0.3"/>
  <pageSetup scale="72" orientation="landscape" r:id="rId1"/>
  <headerFooter scaleWithDoc="0">
    <oddFooter>&amp;L&amp;Z&amp;F&amp;R&amp;D&amp;T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</sheetPr>
  <dimension ref="A1:T63"/>
  <sheetViews>
    <sheetView workbookViewId="0">
      <pane ySplit="8" topLeftCell="A9" activePane="bottomLeft" state="frozen"/>
      <selection activeCell="A50" sqref="A50:A52"/>
      <selection pane="bottomLeft" activeCell="J3" sqref="J3"/>
    </sheetView>
  </sheetViews>
  <sheetFormatPr defaultColWidth="9.109375" defaultRowHeight="13.2" x14ac:dyDescent="0.25"/>
  <cols>
    <col min="1" max="2" width="9.109375" style="25"/>
    <col min="3" max="3" width="12.109375" style="25" bestFit="1" customWidth="1"/>
    <col min="4" max="4" width="9.33203125" style="222" bestFit="1" customWidth="1"/>
    <col min="5" max="5" width="9.109375" style="28"/>
    <col min="6" max="6" width="0" style="25" hidden="1" customWidth="1"/>
    <col min="7" max="8" width="9.33203125" style="25" bestFit="1" customWidth="1"/>
    <col min="9" max="9" width="9.33203125" style="25" hidden="1" customWidth="1"/>
    <col min="10" max="10" width="13.88671875" style="26" bestFit="1" customWidth="1"/>
    <col min="11" max="11" width="9.109375" style="25"/>
    <col min="12" max="12" width="0" style="25" hidden="1" customWidth="1"/>
    <col min="13" max="13" width="10.6640625" style="27" bestFit="1" customWidth="1"/>
    <col min="14" max="14" width="11.109375" style="25" bestFit="1" customWidth="1"/>
    <col min="15" max="15" width="6.5546875" style="25" bestFit="1" customWidth="1"/>
    <col min="16" max="16" width="51.88671875" style="25" bestFit="1" customWidth="1"/>
    <col min="17" max="20" width="0" style="25" hidden="1" customWidth="1"/>
    <col min="21" max="16384" width="9.109375" style="25"/>
  </cols>
  <sheetData>
    <row r="1" spans="1:20" x14ac:dyDescent="0.25">
      <c r="A1" s="355" t="s">
        <v>28</v>
      </c>
      <c r="B1" s="355"/>
      <c r="C1" s="355"/>
      <c r="D1" s="355"/>
      <c r="E1" s="210"/>
    </row>
    <row r="2" spans="1:20" x14ac:dyDescent="0.25">
      <c r="A2" s="211"/>
      <c r="B2" s="211"/>
      <c r="C2" s="211"/>
      <c r="D2" s="230"/>
      <c r="E2" s="212"/>
    </row>
    <row r="3" spans="1:20" x14ac:dyDescent="0.25">
      <c r="A3" s="356" t="s">
        <v>29</v>
      </c>
      <c r="B3" s="356"/>
      <c r="C3" s="356"/>
      <c r="D3" s="356"/>
      <c r="E3" s="212"/>
    </row>
    <row r="4" spans="1:20" x14ac:dyDescent="0.25">
      <c r="A4" s="212"/>
      <c r="B4" s="213"/>
      <c r="C4" s="212"/>
      <c r="D4" s="230"/>
      <c r="E4" s="212"/>
    </row>
    <row r="5" spans="1:20" x14ac:dyDescent="0.25">
      <c r="A5" s="212" t="s">
        <v>30</v>
      </c>
      <c r="B5" s="212"/>
      <c r="C5" s="214">
        <f>'Income Statement'!D5</f>
        <v>44500</v>
      </c>
      <c r="D5" s="230"/>
      <c r="E5" s="212"/>
    </row>
    <row r="6" spans="1:20" ht="12" customHeight="1" x14ac:dyDescent="0.25">
      <c r="J6" s="26">
        <f>SUBTOTAL(9,J8:J1003)</f>
        <v>0</v>
      </c>
    </row>
    <row r="8" spans="1:20" x14ac:dyDescent="0.25">
      <c r="A8" s="25" t="s">
        <v>31</v>
      </c>
      <c r="B8" s="25" t="s">
        <v>52</v>
      </c>
      <c r="C8" s="25" t="s">
        <v>32</v>
      </c>
      <c r="D8" s="222" t="s">
        <v>33</v>
      </c>
      <c r="E8" s="28" t="s">
        <v>34</v>
      </c>
      <c r="F8" s="25" t="s">
        <v>35</v>
      </c>
      <c r="G8" s="25" t="s">
        <v>36</v>
      </c>
      <c r="H8" s="25" t="s">
        <v>37</v>
      </c>
      <c r="I8" s="25" t="s">
        <v>53</v>
      </c>
      <c r="J8" s="26" t="s">
        <v>54</v>
      </c>
      <c r="K8" s="25" t="s">
        <v>38</v>
      </c>
      <c r="L8" s="25" t="s">
        <v>55</v>
      </c>
      <c r="M8" s="27" t="s">
        <v>39</v>
      </c>
      <c r="N8" s="25" t="s">
        <v>56</v>
      </c>
      <c r="O8" s="25" t="s">
        <v>57</v>
      </c>
      <c r="P8" s="25" t="s">
        <v>40</v>
      </c>
      <c r="Q8" s="25" t="s">
        <v>43</v>
      </c>
      <c r="R8" s="25" t="s">
        <v>44</v>
      </c>
      <c r="S8" s="25" t="s">
        <v>45</v>
      </c>
      <c r="T8" s="25" t="s">
        <v>46</v>
      </c>
    </row>
    <row r="9" spans="1:20" x14ac:dyDescent="0.25">
      <c r="Q9" s="25" t="s">
        <v>41</v>
      </c>
      <c r="R9" s="25">
        <v>217</v>
      </c>
      <c r="S9" s="25" t="s">
        <v>41</v>
      </c>
      <c r="T9" s="25" t="s">
        <v>76</v>
      </c>
    </row>
    <row r="10" spans="1:20" x14ac:dyDescent="0.25">
      <c r="Q10" s="25" t="s">
        <v>41</v>
      </c>
      <c r="R10" s="25">
        <v>217</v>
      </c>
      <c r="S10" s="25" t="s">
        <v>41</v>
      </c>
      <c r="T10" s="25" t="s">
        <v>76</v>
      </c>
    </row>
    <row r="11" spans="1:20" x14ac:dyDescent="0.25">
      <c r="Q11" s="25" t="s">
        <v>41</v>
      </c>
      <c r="R11" s="25">
        <v>217</v>
      </c>
      <c r="S11" s="25" t="s">
        <v>41</v>
      </c>
      <c r="T11" s="25" t="s">
        <v>76</v>
      </c>
    </row>
    <row r="12" spans="1:20" x14ac:dyDescent="0.25">
      <c r="Q12" s="25" t="s">
        <v>41</v>
      </c>
      <c r="R12" s="25">
        <v>217</v>
      </c>
      <c r="S12" s="25" t="s">
        <v>41</v>
      </c>
      <c r="T12" s="25" t="s">
        <v>76</v>
      </c>
    </row>
    <row r="13" spans="1:20" x14ac:dyDescent="0.25">
      <c r="Q13" s="25" t="s">
        <v>41</v>
      </c>
      <c r="R13" s="25">
        <v>217</v>
      </c>
      <c r="S13" s="25" t="s">
        <v>41</v>
      </c>
      <c r="T13" s="25" t="s">
        <v>76</v>
      </c>
    </row>
    <row r="14" spans="1:20" x14ac:dyDescent="0.25">
      <c r="Q14" s="25" t="s">
        <v>41</v>
      </c>
      <c r="R14" s="25">
        <v>217</v>
      </c>
      <c r="S14" s="25" t="s">
        <v>41</v>
      </c>
      <c r="T14" s="25" t="s">
        <v>76</v>
      </c>
    </row>
    <row r="15" spans="1:20" x14ac:dyDescent="0.25">
      <c r="Q15" s="25" t="s">
        <v>41</v>
      </c>
      <c r="R15" s="25">
        <v>217</v>
      </c>
      <c r="S15" s="25" t="s">
        <v>41</v>
      </c>
      <c r="T15" s="25" t="s">
        <v>76</v>
      </c>
    </row>
    <row r="16" spans="1:20" x14ac:dyDescent="0.25">
      <c r="Q16" s="25" t="s">
        <v>41</v>
      </c>
      <c r="R16" s="25">
        <v>217</v>
      </c>
      <c r="S16" s="25" t="s">
        <v>41</v>
      </c>
      <c r="T16" s="25" t="s">
        <v>76</v>
      </c>
    </row>
    <row r="17" spans="17:20" x14ac:dyDescent="0.25">
      <c r="Q17" s="25" t="s">
        <v>41</v>
      </c>
      <c r="R17" s="25">
        <v>217</v>
      </c>
      <c r="S17" s="25" t="s">
        <v>41</v>
      </c>
      <c r="T17" s="25" t="s">
        <v>76</v>
      </c>
    </row>
    <row r="18" spans="17:20" x14ac:dyDescent="0.25">
      <c r="Q18" s="25" t="s">
        <v>41</v>
      </c>
      <c r="R18" s="25">
        <v>217</v>
      </c>
      <c r="S18" s="25" t="s">
        <v>41</v>
      </c>
      <c r="T18" s="25" t="s">
        <v>76</v>
      </c>
    </row>
    <row r="19" spans="17:20" x14ac:dyDescent="0.25">
      <c r="Q19" s="25" t="s">
        <v>41</v>
      </c>
      <c r="R19" s="25">
        <v>217</v>
      </c>
      <c r="S19" s="25" t="s">
        <v>77</v>
      </c>
      <c r="T19" s="25" t="s">
        <v>76</v>
      </c>
    </row>
    <row r="20" spans="17:20" x14ac:dyDescent="0.25">
      <c r="Q20" s="25" t="s">
        <v>41</v>
      </c>
      <c r="R20" s="25">
        <v>217</v>
      </c>
      <c r="S20" s="25" t="s">
        <v>77</v>
      </c>
      <c r="T20" s="25" t="s">
        <v>76</v>
      </c>
    </row>
    <row r="21" spans="17:20" x14ac:dyDescent="0.25">
      <c r="Q21" s="25" t="s">
        <v>41</v>
      </c>
      <c r="R21" s="25">
        <v>217</v>
      </c>
      <c r="S21" s="25" t="s">
        <v>77</v>
      </c>
      <c r="T21" s="25" t="s">
        <v>76</v>
      </c>
    </row>
    <row r="22" spans="17:20" x14ac:dyDescent="0.25">
      <c r="Q22" s="25" t="s">
        <v>41</v>
      </c>
      <c r="R22" s="25">
        <v>217</v>
      </c>
      <c r="S22" s="25" t="s">
        <v>77</v>
      </c>
      <c r="T22" s="25" t="s">
        <v>76</v>
      </c>
    </row>
    <row r="23" spans="17:20" x14ac:dyDescent="0.25">
      <c r="Q23" s="25" t="s">
        <v>41</v>
      </c>
      <c r="R23" s="25">
        <v>217</v>
      </c>
      <c r="S23" s="25" t="s">
        <v>77</v>
      </c>
      <c r="T23" s="25" t="s">
        <v>76</v>
      </c>
    </row>
    <row r="24" spans="17:20" x14ac:dyDescent="0.25">
      <c r="Q24" s="25" t="s">
        <v>41</v>
      </c>
      <c r="R24" s="25">
        <v>217</v>
      </c>
      <c r="S24" s="25" t="s">
        <v>77</v>
      </c>
      <c r="T24" s="25" t="s">
        <v>76</v>
      </c>
    </row>
    <row r="25" spans="17:20" x14ac:dyDescent="0.25">
      <c r="Q25" s="25" t="s">
        <v>41</v>
      </c>
      <c r="R25" s="25">
        <v>218</v>
      </c>
      <c r="S25" s="25" t="s">
        <v>77</v>
      </c>
      <c r="T25" s="25" t="s">
        <v>76</v>
      </c>
    </row>
    <row r="26" spans="17:20" x14ac:dyDescent="0.25">
      <c r="Q26" s="25" t="s">
        <v>41</v>
      </c>
      <c r="R26" s="25">
        <v>218</v>
      </c>
      <c r="S26" s="25" t="s">
        <v>77</v>
      </c>
      <c r="T26" s="25" t="s">
        <v>76</v>
      </c>
    </row>
    <row r="27" spans="17:20" x14ac:dyDescent="0.25">
      <c r="Q27" s="25" t="s">
        <v>41</v>
      </c>
      <c r="R27" s="25">
        <v>218</v>
      </c>
      <c r="S27" s="25" t="s">
        <v>41</v>
      </c>
      <c r="T27" s="25" t="s">
        <v>76</v>
      </c>
    </row>
    <row r="28" spans="17:20" x14ac:dyDescent="0.25">
      <c r="Q28" s="25" t="s">
        <v>41</v>
      </c>
      <c r="R28" s="25">
        <v>218</v>
      </c>
      <c r="S28" s="25" t="s">
        <v>41</v>
      </c>
      <c r="T28" s="25" t="s">
        <v>76</v>
      </c>
    </row>
    <row r="29" spans="17:20" x14ac:dyDescent="0.25">
      <c r="Q29" s="25" t="s">
        <v>41</v>
      </c>
      <c r="R29" s="25">
        <v>217</v>
      </c>
      <c r="S29" s="25" t="s">
        <v>41</v>
      </c>
      <c r="T29" s="25" t="s">
        <v>76</v>
      </c>
    </row>
    <row r="41" spans="5:5" x14ac:dyDescent="0.25">
      <c r="E41" s="216"/>
    </row>
    <row r="63" spans="2:2" x14ac:dyDescent="0.25">
      <c r="B63" s="222"/>
    </row>
  </sheetData>
  <sortState ref="A9:P110">
    <sortCondition ref="H9:H110"/>
    <sortCondition ref="D9:D110"/>
  </sortState>
  <mergeCells count="2">
    <mergeCell ref="A1:D1"/>
    <mergeCell ref="A3:D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workbookViewId="0">
      <selection activeCell="H15" sqref="H15"/>
    </sheetView>
  </sheetViews>
  <sheetFormatPr defaultRowHeight="13.2" x14ac:dyDescent="0.25"/>
  <cols>
    <col min="1" max="1" width="2.33203125" customWidth="1"/>
  </cols>
  <sheetData>
    <row r="4" spans="1:1" x14ac:dyDescent="0.25">
      <c r="A4" s="19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5CAA55B0461E47A4D49FBDE31CA95F" ma:contentTypeVersion="11" ma:contentTypeDescription="Create a new document." ma:contentTypeScope="" ma:versionID="035639f978dc8d6ee159dee3de9c4ce7">
  <xsd:schema xmlns:xsd="http://www.w3.org/2001/XMLSchema" xmlns:xs="http://www.w3.org/2001/XMLSchema" xmlns:p="http://schemas.microsoft.com/office/2006/metadata/properties" xmlns:ns3="c0c03216-9ee7-4261-8628-5c81d77d4765" targetNamespace="http://schemas.microsoft.com/office/2006/metadata/properties" ma:root="true" ma:fieldsID="66e16285499537211193dc7e611393b3" ns3:_="">
    <xsd:import namespace="c0c03216-9ee7-4261-8628-5c81d77d47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c03216-9ee7-4261-8628-5c81d77d47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138A3E-7AEF-49BA-BD1C-AF3C124310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c03216-9ee7-4261-8628-5c81d77d4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F4F058-C1BA-4744-8040-80673CD85E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029E4A-46C9-4329-96E1-DE2718B19E08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0c03216-9ee7-4261-8628-5c81d77d4765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</vt:lpstr>
      <vt:lpstr>Income Statement</vt:lpstr>
      <vt:lpstr>Donor Restricted</vt:lpstr>
      <vt:lpstr>OAK02</vt:lpstr>
      <vt:lpstr>Notes</vt:lpstr>
      <vt:lpstr>'Balance Sheet'!Print_Area</vt:lpstr>
      <vt:lpstr>'Income Statement'!Print_Area</vt:lpstr>
      <vt:lpstr>'Balance Sheet'!Print_Titles</vt:lpstr>
      <vt:lpstr>'Income Statement'!Print_Titles</vt:lpstr>
    </vt:vector>
  </TitlesOfParts>
  <Company>Christian Children's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jstyler</dc:creator>
  <cp:lastModifiedBy>Lana Ness</cp:lastModifiedBy>
  <cp:lastPrinted>2019-09-25T16:40:03Z</cp:lastPrinted>
  <dcterms:created xsi:type="dcterms:W3CDTF">2007-08-22T13:22:28Z</dcterms:created>
  <dcterms:modified xsi:type="dcterms:W3CDTF">2021-11-22T22:23:22Z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0x0101006B5CAA55B0461E47A4D49FBDE31CA95F</vt:lpwstr>
  </property>
</Properties>
</file>